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5200" windowHeight="11775" tabRatio="915" activeTab="0"/>
  </bookViews>
  <sheets>
    <sheet name="Баланс" sheetId="1" r:id="rId1"/>
    <sheet name="Прил.2" sheetId="2" r:id="rId2"/>
    <sheet name="Пояснительная записка" sheetId="3" state="hidden" r:id="rId3"/>
    <sheet name="Лист1" sheetId="4" state="hidden" r:id="rId4"/>
  </sheets>
  <definedNames>
    <definedName name="Заг_Прил_1" localSheetId="2">'Пояснительная записка'!#REF!</definedName>
    <definedName name="_xlnm.Print_Area" localSheetId="0">'Баланс'!$A$15:$G$113</definedName>
    <definedName name="_xlnm.Print_Area" localSheetId="2">'Пояснительная записка'!$A$1:$B$53</definedName>
    <definedName name="_xlnm.Print_Area" localSheetId="1">'Прил.2'!$A$1:$N$70</definedName>
    <definedName name="Прил_1" localSheetId="2">'Пояснительная записка'!#REF!</definedName>
  </definedNames>
  <calcPr fullCalcOnLoad="1"/>
</workbook>
</file>

<file path=xl/comments1.xml><?xml version="1.0" encoding="utf-8"?>
<comments xmlns="http://schemas.openxmlformats.org/spreadsheetml/2006/main">
  <authors>
    <author>Автор</author>
    <author>КонсульнатПлюс примечание:</author>
    <author>КонсульнатПлюс примечание</author>
    <author>КонсультантПлюс примечание</author>
  </authors>
  <commentList>
    <comment ref="A113"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 ref="F33" authorId="1">
      <text>
        <r>
          <rPr>
            <b/>
            <sz val="9"/>
            <rFont val="Times New Roman"/>
            <family val="1"/>
          </rPr>
          <t>КонсультантПлюс 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2"/>
          </rPr>
          <t xml:space="preserve">
</t>
        </r>
      </text>
    </comment>
    <comment ref="G33" authorId="2">
      <text>
        <r>
          <rPr>
            <b/>
            <sz val="9"/>
            <rFont val="Times New Roman"/>
            <family val="1"/>
          </rPr>
          <t>КонсультантПлюс 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2"/>
          </rPr>
          <t xml:space="preserve">
</t>
        </r>
      </text>
    </comment>
    <comment ref="A35" authorId="2">
      <text>
        <r>
          <rPr>
            <b/>
            <sz val="9"/>
            <rFont val="Times New Roman"/>
            <family val="1"/>
          </rPr>
          <t>КонсультантПлюс 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2"/>
          </rPr>
          <t xml:space="preserve">
</t>
        </r>
      </text>
    </comment>
    <comment ref="H36" authorId="2">
      <text>
        <r>
          <rPr>
            <b/>
            <sz val="9"/>
            <rFont val="Times New Roman"/>
            <family val="1"/>
          </rPr>
          <t>КонсультантПлюс примечание:</t>
        </r>
        <r>
          <rPr>
            <sz val="9"/>
            <rFont val="Times New Roman"/>
            <family val="1"/>
          </rPr>
          <t xml:space="preserve">
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H37" authorId="2">
      <text>
        <r>
          <rPr>
            <b/>
            <sz val="9"/>
            <rFont val="Times New Roman"/>
            <family val="1"/>
          </rPr>
          <t>КонсультантПлюс примечание:</t>
        </r>
        <r>
          <rPr>
            <sz val="9"/>
            <rFont val="Times New Roman"/>
            <family val="1"/>
          </rPr>
          <t xml:space="preserve">
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
</t>
        </r>
      </text>
    </comment>
    <comment ref="H38" authorId="2">
      <text>
        <r>
          <rPr>
            <b/>
            <sz val="9"/>
            <rFont val="Times New Roman"/>
            <family val="1"/>
          </rPr>
          <t>КонсультантПлюс примечание:</t>
        </r>
        <r>
          <rPr>
            <sz val="9"/>
            <rFont val="Times New Roman"/>
            <family val="1"/>
          </rPr>
          <t xml:space="preserve">
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
</t>
        </r>
      </text>
    </comment>
    <comment ref="H43" authorId="2">
      <text>
        <r>
          <rPr>
            <b/>
            <sz val="9"/>
            <rFont val="Times New Roman"/>
            <family val="1"/>
          </rPr>
          <t>КонсультантПлюс примечание:</t>
        </r>
        <r>
          <rPr>
            <sz val="9"/>
            <rFont val="Times New Roman"/>
            <family val="1"/>
          </rPr>
          <t xml:space="preserve">
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
</t>
        </r>
      </text>
    </comment>
    <comment ref="H44" authorId="2">
      <text>
        <r>
          <rPr>
            <b/>
            <sz val="9"/>
            <rFont val="Times New Roman"/>
            <family val="1"/>
          </rPr>
          <t>КонсультантПлюс примечание:</t>
        </r>
        <r>
          <rPr>
            <sz val="9"/>
            <rFont val="Times New Roman"/>
            <family val="1"/>
          </rPr>
          <t xml:space="preserve">
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t>
        </r>
        <r>
          <rPr>
            <sz val="8"/>
            <rFont val="Tahoma"/>
            <family val="2"/>
          </rPr>
          <t xml:space="preserve">
</t>
        </r>
      </text>
    </comment>
    <comment ref="H45" authorId="2">
      <text>
        <r>
          <rPr>
            <b/>
            <sz val="9"/>
            <rFont val="Times New Roman"/>
            <family val="1"/>
          </rPr>
          <t>КонсультантПлюс примечание:</t>
        </r>
        <r>
          <rPr>
            <sz val="9"/>
            <rFont val="Times New Roman"/>
            <family val="1"/>
          </rPr>
          <t xml:space="preserve">
По статье "Отложенные налоговые активы" (строка 160) показывается сальдо по счету 09 "Отложенные налоговые активы".
</t>
        </r>
      </text>
    </comment>
    <comment ref="H46" authorId="2">
      <text>
        <r>
          <rPr>
            <b/>
            <sz val="9"/>
            <rFont val="Times New Roman"/>
            <family val="1"/>
          </rPr>
          <t>КонсультантПлюс примечание:</t>
        </r>
        <r>
          <rPr>
            <sz val="9"/>
            <rFont val="Times New Roman"/>
            <family val="1"/>
          </rPr>
          <t xml:space="preserve">
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47" authorId="2">
      <text>
        <r>
          <rPr>
            <b/>
            <sz val="9"/>
            <rFont val="Times New Roman"/>
            <family val="1"/>
          </rPr>
          <t>КонсультантПлюс примечание:</t>
        </r>
        <r>
          <rPr>
            <sz val="9"/>
            <rFont val="Times New Roman"/>
            <family val="1"/>
          </rPr>
          <t xml:space="preserve">
По статье "Прочие долгосрочные активы" (строка 180) показываются остатки долгосрочных активов, не показанные по строкам 110 - 170,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
</t>
        </r>
      </text>
    </comment>
    <comment ref="A49" authorId="2">
      <text>
        <r>
          <rPr>
            <b/>
            <sz val="9"/>
            <rFont val="Times New Roman"/>
            <family val="1"/>
          </rPr>
          <t>КонсультантПлюс 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H50" authorId="2">
      <text>
        <r>
          <rPr>
            <b/>
            <sz val="9"/>
            <rFont val="Times New Roman"/>
            <family val="1"/>
          </rPr>
          <t>КонсультантПлюс примечание:</t>
        </r>
        <r>
          <rPr>
            <sz val="9"/>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t>
        </r>
      </text>
    </comment>
    <comment ref="H52" authorId="2">
      <text>
        <r>
          <rPr>
            <b/>
            <sz val="9"/>
            <rFont val="Times New Roman"/>
            <family val="1"/>
          </rPr>
          <t>КонсультантПлюс примечание:</t>
        </r>
        <r>
          <rPr>
            <sz val="9"/>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
</t>
        </r>
      </text>
    </comment>
    <comment ref="H53" authorId="2">
      <text>
        <r>
          <rPr>
            <b/>
            <sz val="9"/>
            <rFont val="Times New Roman"/>
            <family val="1"/>
          </rPr>
          <t>КонсультантПлюс примечание:</t>
        </r>
        <r>
          <rPr>
            <sz val="9"/>
            <rFont val="Times New Roman"/>
            <family val="1"/>
          </rPr>
          <t xml:space="preserve">
По строке 212   показывается стоимость животных на выращивании и откорме, учитываемая на счете 11 "Животные на выращивании и откорме".</t>
        </r>
      </text>
    </comment>
    <comment ref="H54" authorId="2">
      <text>
        <r>
          <rPr>
            <b/>
            <sz val="9"/>
            <rFont val="Times New Roman"/>
            <family val="1"/>
          </rPr>
          <t>КонсультантПлюс примечание:</t>
        </r>
        <r>
          <rPr>
            <sz val="9"/>
            <rFont val="Times New Roman"/>
            <family val="1"/>
          </rPr>
          <t xml:space="preserve">
По строке 213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H55" authorId="2">
      <text>
        <r>
          <rPr>
            <b/>
            <sz val="9"/>
            <rFont val="Times New Roman"/>
            <family val="1"/>
          </rPr>
          <t>КонсультантПлюс примечание:</t>
        </r>
        <r>
          <rPr>
            <sz val="9"/>
            <rFont val="Times New Roman"/>
            <family val="1"/>
          </rPr>
          <t xml:space="preserve">
По строке 214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уменьшается на сальдо по счету 42 "Торговая наценка".
В организациях общественного питания по строке 214 показываются остатки сырья и готовой продукции на кухнях и в кладовых.</t>
        </r>
      </text>
    </comment>
    <comment ref="H56" authorId="2">
      <text>
        <r>
          <rPr>
            <b/>
            <sz val="8"/>
            <rFont val="Times New Roman"/>
            <family val="1"/>
          </rPr>
          <t>КонсультантПлюс примечание:</t>
        </r>
        <r>
          <rPr>
            <sz val="8"/>
            <rFont val="Times New Roman"/>
            <family val="1"/>
          </rPr>
          <t xml:space="preserve">
По строке 215 показываются остатки товаров отгруженных, учитываемых на счете 45 "Товары отгруженные".</t>
        </r>
      </text>
    </comment>
    <comment ref="H57" authorId="2">
      <text>
        <r>
          <rPr>
            <b/>
            <sz val="9"/>
            <rFont val="Times New Roman"/>
            <family val="1"/>
          </rPr>
          <t>КонсультантПлюс примечание:</t>
        </r>
        <r>
          <rPr>
            <sz val="9"/>
            <rFont val="Times New Roman"/>
            <family val="1"/>
          </rPr>
          <t xml:space="preserve">
По строке 216 показываются остатки запасов, не показанные по строкам 211 - 215.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r>
      </text>
    </comment>
    <comment ref="H58" authorId="2">
      <text>
        <r>
          <rPr>
            <b/>
            <sz val="9"/>
            <rFont val="Times New Roman"/>
            <family val="1"/>
          </rPr>
          <t>КонсультантПлюс примечание:</t>
        </r>
        <r>
          <rPr>
            <sz val="9"/>
            <rFont val="Times New Roman"/>
            <family val="1"/>
          </rPr>
          <t xml:space="preserve">
 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
</t>
        </r>
      </text>
    </comment>
    <comment ref="H59" authorId="2">
      <text>
        <r>
          <rPr>
            <b/>
            <sz val="9"/>
            <rFont val="Times New Roman"/>
            <family val="1"/>
          </rPr>
          <t>КонсультантПлюс примечание:</t>
        </r>
        <r>
          <rPr>
            <sz val="9"/>
            <rFont val="Times New Roman"/>
            <family val="1"/>
          </rPr>
          <t xml:space="preserve">
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H60" authorId="2">
      <text>
        <r>
          <rPr>
            <b/>
            <sz val="9"/>
            <rFont val="Times New Roman"/>
            <family val="1"/>
          </rPr>
          <t>КонсультантПлюс примечание:</t>
        </r>
        <r>
          <rPr>
            <sz val="9"/>
            <rFont val="Times New Roman"/>
            <family val="1"/>
          </rPr>
          <t xml:space="preserve">
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
</t>
        </r>
      </text>
    </comment>
    <comment ref="H61" authorId="2">
      <text>
        <r>
          <rPr>
            <b/>
            <sz val="9"/>
            <rFont val="Times New Roman"/>
            <family val="1"/>
          </rPr>
          <t>КонсультантПлюс примечание:</t>
        </r>
        <r>
          <rPr>
            <sz val="9"/>
            <rFont val="Times New Roman"/>
            <family val="1"/>
          </rPr>
          <t xml:space="preserve">
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62" authorId="2">
      <text>
        <r>
          <rPr>
            <b/>
            <sz val="9"/>
            <rFont val="Times New Roman"/>
            <family val="1"/>
          </rPr>
          <t>КонсультантПлюс примечание:</t>
        </r>
        <r>
          <rPr>
            <sz val="9"/>
            <rFont val="Times New Roman"/>
            <family val="1"/>
          </rPr>
          <t xml:space="preserve">
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
</t>
        </r>
      </text>
    </comment>
    <comment ref="H63" authorId="2">
      <text>
        <r>
          <rPr>
            <b/>
            <sz val="8"/>
            <rFont val="Times New Roman"/>
            <family val="1"/>
          </rPr>
          <t>КонсультантПлюс примечание:</t>
        </r>
        <r>
          <rPr>
            <sz val="8"/>
            <rFont val="Times New Roman"/>
            <family val="1"/>
          </rPr>
          <t xml:space="preserve">
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H64" authorId="2">
      <text>
        <r>
          <rPr>
            <b/>
            <sz val="9"/>
            <rFont val="Times New Roman"/>
            <family val="1"/>
          </rPr>
          <t>КонсультантПлюс примечание:</t>
        </r>
        <r>
          <rPr>
            <sz val="9"/>
            <rFont val="Times New Roman"/>
            <family val="1"/>
          </rPr>
          <t xml:space="preserve">
По статье "Прочие краткосрочные активы" (строка 280) показываются остатки краткосрочных активов, не показанные по строкам 210 - 270, в том числе учитываемые на счете 94 "Недостачи и потери от порчи имущества".
</t>
        </r>
      </text>
    </comment>
    <comment ref="A69" authorId="2">
      <text>
        <r>
          <rPr>
            <b/>
            <sz val="9"/>
            <rFont val="Times New Roman"/>
            <family val="1"/>
          </rPr>
          <t>КонсультантПлюс примечание:</t>
        </r>
        <r>
          <rPr>
            <sz val="9"/>
            <rFont val="Times New Roman"/>
            <family val="1"/>
          </rPr>
          <t xml:space="preserve">
  В разделе III "Собственный капитал" приводится информация о собственном капитале.
</t>
        </r>
      </text>
    </comment>
    <comment ref="H70" authorId="2">
      <text>
        <r>
          <rPr>
            <b/>
            <sz val="9"/>
            <rFont val="Times New Roman"/>
            <family val="1"/>
          </rPr>
          <t>КонсультантПлюс примечание:</t>
        </r>
        <r>
          <rPr>
            <sz val="9"/>
            <rFont val="Times New Roman"/>
            <family val="1"/>
          </rPr>
          <t xml:space="preserve">
По статье "Уставный капитал" (строка 410) показывается остаток уставного капитала, учитываемого на счете 80 "Уставный капитал".
</t>
        </r>
      </text>
    </comment>
    <comment ref="H71" authorId="2">
      <text>
        <r>
          <rPr>
            <b/>
            <sz val="9"/>
            <rFont val="Times New Roman"/>
            <family val="1"/>
          </rPr>
          <t>КонсультантПлюс примечание:</t>
        </r>
        <r>
          <rPr>
            <sz val="9"/>
            <rFont val="Times New Roman"/>
            <family val="1"/>
          </rPr>
          <t xml:space="preserve">
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
</t>
        </r>
      </text>
    </comment>
    <comment ref="H72" authorId="2">
      <text>
        <r>
          <rPr>
            <b/>
            <sz val="9"/>
            <rFont val="Times New Roman"/>
            <family val="1"/>
          </rPr>
          <t>КонсультантПлюс примечание:</t>
        </r>
        <r>
          <rPr>
            <sz val="9"/>
            <rFont val="Times New Roman"/>
            <family val="1"/>
          </rPr>
          <t xml:space="preserve">
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
</t>
        </r>
      </text>
    </comment>
    <comment ref="H73" authorId="2">
      <text>
        <r>
          <rPr>
            <b/>
            <sz val="9"/>
            <rFont val="Times New Roman"/>
            <family val="1"/>
          </rPr>
          <t>КонсультантПлюс примечание:</t>
        </r>
        <r>
          <rPr>
            <sz val="9"/>
            <rFont val="Times New Roman"/>
            <family val="1"/>
          </rPr>
          <t xml:space="preserve">
По статье "Резервный капитал" (строка 440) показывается остаток резервного капитала, учитываемого на счете 82 "Резервный капитал".</t>
        </r>
      </text>
    </comment>
    <comment ref="H74" authorId="2">
      <text>
        <r>
          <rPr>
            <b/>
            <sz val="9"/>
            <rFont val="Times New Roman"/>
            <family val="1"/>
          </rPr>
          <t>КонсультантПлюс примечание:</t>
        </r>
        <r>
          <rPr>
            <sz val="9"/>
            <rFont val="Times New Roman"/>
            <family val="1"/>
          </rPr>
          <t xml:space="preserve">
По статье "Добавочный капитал" (строка 450) показывается остаток добавочного капитала, учитываемого на счете 83 "Добавочный капитал".</t>
        </r>
      </text>
    </comment>
    <comment ref="H75" authorId="2">
      <text>
        <r>
          <rPr>
            <b/>
            <sz val="9"/>
            <rFont val="Times New Roman"/>
            <family val="1"/>
          </rPr>
          <t>КонсультантПлюс примечание:</t>
        </r>
        <r>
          <rPr>
            <sz val="9"/>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t>
        </r>
      </text>
    </comment>
    <comment ref="H76" authorId="2">
      <text>
        <r>
          <rPr>
            <b/>
            <sz val="9"/>
            <rFont val="Times New Roman"/>
            <family val="1"/>
          </rPr>
          <t>КонсультантПлюс примечание:</t>
        </r>
        <r>
          <rPr>
            <sz val="9"/>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77" authorId="2">
      <text>
        <r>
          <rPr>
            <b/>
            <sz val="9"/>
            <rFont val="Times New Roman"/>
            <family val="1"/>
          </rPr>
          <t>КонсультантПлюс примечание:</t>
        </r>
        <r>
          <rPr>
            <sz val="9"/>
            <rFont val="Times New Roman"/>
            <family val="1"/>
          </rPr>
          <t xml:space="preserve">
По статье "Целевое финансирование" (строка 480) показывается остаток целевого финансирования, учитываемого на счете 86 "Целевое финансирование".
</t>
        </r>
      </text>
    </comment>
    <comment ref="A79" authorId="2">
      <text>
        <r>
          <rPr>
            <b/>
            <sz val="9"/>
            <rFont val="Times New Roman"/>
            <family val="1"/>
          </rPr>
          <t>КонсультантПлюс 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H80" authorId="2">
      <text>
        <r>
          <rPr>
            <b/>
            <sz val="8"/>
            <rFont val="Times New Roman"/>
            <family val="1"/>
          </rPr>
          <t>КонсультантПлюс примечание:</t>
        </r>
        <r>
          <rPr>
            <sz val="8"/>
            <rFont val="Times New Roman"/>
            <family val="1"/>
          </rPr>
          <t xml:space="preserve">
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
</t>
        </r>
      </text>
    </comment>
    <comment ref="H81" authorId="2">
      <text>
        <r>
          <rPr>
            <b/>
            <sz val="9"/>
            <rFont val="Times New Roman"/>
            <family val="1"/>
          </rPr>
          <t>КонсультантПлюс примечание:</t>
        </r>
        <r>
          <rPr>
            <sz val="9"/>
            <rFont val="Times New Roman"/>
            <family val="1"/>
          </rPr>
          <t xml:space="preserve">
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
</t>
        </r>
      </text>
    </comment>
    <comment ref="H82" authorId="2">
      <text>
        <r>
          <rPr>
            <b/>
            <sz val="9"/>
            <rFont val="Times New Roman"/>
            <family val="1"/>
          </rPr>
          <t>КонсультантПлюс примечание:</t>
        </r>
        <r>
          <rPr>
            <sz val="9"/>
            <rFont val="Times New Roman"/>
            <family val="1"/>
          </rPr>
          <t xml:space="preserve">
По статье "Отложенные налоговые обязательства" (строка 530) показывается сальдо по счету 65 "Отложенные налоговые обязательства".
</t>
        </r>
      </text>
    </comment>
    <comment ref="H83" authorId="2">
      <text>
        <r>
          <rPr>
            <b/>
            <sz val="9"/>
            <rFont val="Times New Roman"/>
            <family val="1"/>
          </rPr>
          <t>КонсультантПлюс примечание:</t>
        </r>
        <r>
          <rPr>
            <sz val="9"/>
            <rFont val="Times New Roman"/>
            <family val="1"/>
          </rPr>
          <t xml:space="preserve">
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
</t>
        </r>
      </text>
    </comment>
    <comment ref="H84" authorId="2">
      <text>
        <r>
          <rPr>
            <b/>
            <sz val="9"/>
            <rFont val="Times New Roman"/>
            <family val="1"/>
          </rPr>
          <t>КонсультантПлюс примечание:</t>
        </r>
        <r>
          <rPr>
            <sz val="9"/>
            <rFont val="Times New Roman"/>
            <family val="1"/>
          </rPr>
          <t xml:space="preserve">
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
</t>
        </r>
      </text>
    </comment>
    <comment ref="H85" authorId="2">
      <text>
        <r>
          <rPr>
            <b/>
            <sz val="8"/>
            <rFont val="Times New Roman"/>
            <family val="1"/>
          </rPr>
          <t>КонсультантПлюс примечание:</t>
        </r>
        <r>
          <rPr>
            <sz val="8"/>
            <rFont val="Times New Roman"/>
            <family val="1"/>
          </rPr>
          <t xml:space="preserve">
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510 - 550.
</t>
        </r>
      </text>
    </comment>
    <comment ref="A87" authorId="2">
      <text>
        <r>
          <rPr>
            <b/>
            <sz val="9"/>
            <rFont val="Times New Roman"/>
            <family val="1"/>
          </rPr>
          <t>КонсультантПлюс 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H88" authorId="2">
      <text>
        <r>
          <rPr>
            <b/>
            <sz val="9"/>
            <rFont val="Times New Roman"/>
            <family val="1"/>
          </rPr>
          <t>КонсультантПлюс примечание:</t>
        </r>
        <r>
          <rPr>
            <sz val="9"/>
            <rFont val="Times New Roman"/>
            <family val="1"/>
          </rPr>
          <t xml:space="preserve">
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
</t>
        </r>
      </text>
    </comment>
    <comment ref="H89" authorId="2">
      <text>
        <r>
          <rPr>
            <b/>
            <sz val="9"/>
            <rFont val="Times New Roman"/>
            <family val="1"/>
          </rPr>
          <t>КонсультантПлюс примечание:</t>
        </r>
        <r>
          <rPr>
            <sz val="9"/>
            <rFont val="Times New Roman"/>
            <family val="1"/>
          </rPr>
          <t xml:space="preserve">
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
</t>
        </r>
      </text>
    </comment>
    <comment ref="H90" authorId="2">
      <text>
        <r>
          <rPr>
            <b/>
            <sz val="9"/>
            <rFont val="Times New Roman"/>
            <family val="1"/>
          </rPr>
          <t>КонсультантПлюс примечание:</t>
        </r>
        <r>
          <rPr>
            <sz val="9"/>
            <rFont val="Times New Roman"/>
            <family val="1"/>
          </rPr>
          <t xml:space="preserve">
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
</t>
        </r>
      </text>
    </comment>
    <comment ref="H99" authorId="2">
      <text>
        <r>
          <rPr>
            <b/>
            <sz val="9"/>
            <rFont val="Times New Roman"/>
            <family val="1"/>
          </rPr>
          <t>КонсультантПлюс примечание:</t>
        </r>
        <r>
          <rPr>
            <sz val="9"/>
            <rFont val="Times New Roman"/>
            <family val="1"/>
          </rPr>
          <t xml:space="preserve">
По строке 638 "прочим кредиторам" показывается кредиторская задолженность, не показанная по строкам 631 - 637,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
</t>
        </r>
      </text>
    </comment>
    <comment ref="H100" authorId="2">
      <text>
        <r>
          <rPr>
            <b/>
            <sz val="9"/>
            <rFont val="Times New Roman"/>
            <family val="1"/>
          </rPr>
          <t>КонсультантПлюс примечание:</t>
        </r>
        <r>
          <rPr>
            <sz val="9"/>
            <rFont val="Times New Roman"/>
            <family val="1"/>
          </rPr>
          <t xml:space="preserve">
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
</t>
        </r>
      </text>
    </comment>
    <comment ref="H101" authorId="2">
      <text>
        <r>
          <rPr>
            <b/>
            <sz val="9"/>
            <rFont val="Times New Roman"/>
            <family val="1"/>
          </rPr>
          <t>КонсультантПлюс примечание:</t>
        </r>
        <r>
          <rPr>
            <sz val="9"/>
            <rFont val="Times New Roman"/>
            <family val="1"/>
          </rPr>
          <t xml:space="preserve">
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
</t>
        </r>
      </text>
    </comment>
    <comment ref="H102" authorId="2">
      <text>
        <r>
          <rPr>
            <b/>
            <sz val="9"/>
            <rFont val="Times New Roman"/>
            <family val="1"/>
          </rPr>
          <t>КонсультантПлюс примечание:</t>
        </r>
        <r>
          <rPr>
            <sz val="9"/>
            <rFont val="Times New Roman"/>
            <family val="1"/>
          </rPr>
          <t xml:space="preserve">
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
</t>
        </r>
      </text>
    </comment>
    <comment ref="H103" authorId="2">
      <text>
        <r>
          <rPr>
            <b/>
            <sz val="9"/>
            <rFont val="Times New Roman"/>
            <family val="1"/>
          </rPr>
          <t>КонсультантПлюс примечание:</t>
        </r>
        <r>
          <rPr>
            <sz val="9"/>
            <rFont val="Times New Roman"/>
            <family val="1"/>
          </rPr>
          <t xml:space="preserve">
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610 - 660.
</t>
        </r>
      </text>
    </comment>
    <comment ref="F75" authorId="3">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75" authorId="3">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rFont val="Tahoma"/>
            <family val="2"/>
          </rPr>
          <t xml:space="preserve">
</t>
        </r>
        <r>
          <rPr>
            <sz val="8"/>
            <rFont val="Times New Roman"/>
            <family val="1"/>
          </rPr>
          <t>перед числом поставить знак "-".</t>
        </r>
      </text>
    </comment>
    <comment ref="F76" authorId="3">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76" authorId="3">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92" authorId="3">
      <text>
        <r>
          <rPr>
            <b/>
            <sz val="8"/>
            <rFont val="Times New Roman"/>
            <family val="1"/>
          </rPr>
          <t>КонсультантПлюс примечание:</t>
        </r>
        <r>
          <rPr>
            <sz val="8"/>
            <rFont val="Times New Roman"/>
            <family val="1"/>
          </rPr>
          <t xml:space="preserve">
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r>
          <rPr>
            <sz val="9"/>
            <rFont val="Tahoma"/>
            <family val="2"/>
          </rPr>
          <t xml:space="preserve">
</t>
        </r>
      </text>
    </comment>
    <comment ref="H93" authorId="3">
      <text>
        <r>
          <rPr>
            <b/>
            <sz val="9"/>
            <rFont val="Times New Roman"/>
            <family val="1"/>
          </rPr>
          <t>КонсультантПлюс примечание:</t>
        </r>
        <r>
          <rPr>
            <sz val="9"/>
            <rFont val="Times New Roman"/>
            <family val="1"/>
          </rPr>
          <t xml:space="preserve">
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r>
          <rPr>
            <sz val="9"/>
            <rFont val="Tahoma"/>
            <family val="2"/>
          </rPr>
          <t xml:space="preserve">
</t>
        </r>
      </text>
    </comment>
    <comment ref="H94" authorId="3">
      <text>
        <r>
          <rPr>
            <b/>
            <sz val="9"/>
            <rFont val="Times New Roman"/>
            <family val="1"/>
          </rPr>
          <t>КонсультантПлюс примечание:</t>
        </r>
        <r>
          <rPr>
            <sz val="9"/>
            <rFont val="Times New Roman"/>
            <family val="1"/>
          </rPr>
          <t xml:space="preserve">
По строке 633 "по налогам и сборам" показывается кредиторская задолженность по налогам и сборам, учитываемая на счете 68 "Расчеты по налогам и сборам".</t>
        </r>
        <r>
          <rPr>
            <sz val="9"/>
            <rFont val="Tahoma"/>
            <family val="2"/>
          </rPr>
          <t xml:space="preserve">
</t>
        </r>
      </text>
    </comment>
    <comment ref="H95" authorId="3">
      <text>
        <r>
          <rPr>
            <b/>
            <sz val="9"/>
            <rFont val="Times New Roman"/>
            <family val="1"/>
          </rPr>
          <t>КонсультантПлюс примечание:</t>
        </r>
        <r>
          <rPr>
            <sz val="9"/>
            <rFont val="Times New Roman"/>
            <family val="1"/>
          </rPr>
          <t xml:space="preserve">
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r>
          <rPr>
            <sz val="9"/>
            <rFont val="Tahoma"/>
            <family val="2"/>
          </rPr>
          <t xml:space="preserve">
</t>
        </r>
      </text>
    </comment>
    <comment ref="H96" authorId="3">
      <text>
        <r>
          <rPr>
            <b/>
            <sz val="9"/>
            <rFont val="Times New Roman"/>
            <family val="1"/>
          </rPr>
          <t>КонсультантПлюс примечание:</t>
        </r>
        <r>
          <rPr>
            <sz val="9"/>
            <rFont val="Times New Roman"/>
            <family val="1"/>
          </rPr>
          <t xml:space="preserve">
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
</t>
        </r>
      </text>
    </comment>
    <comment ref="H97" authorId="3">
      <text>
        <r>
          <rPr>
            <b/>
            <sz val="9"/>
            <rFont val="Times New Roman"/>
            <family val="1"/>
          </rPr>
          <t>КонсультантПлюс примечание:</t>
        </r>
        <r>
          <rPr>
            <sz val="9"/>
            <rFont val="Times New Roman"/>
            <family val="1"/>
          </rPr>
          <t xml:space="preserve">
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
</t>
        </r>
      </text>
    </comment>
    <comment ref="H98" authorId="3">
      <text>
        <r>
          <rPr>
            <b/>
            <sz val="9"/>
            <rFont val="Times New Roman"/>
            <family val="1"/>
          </rPr>
          <t>КонсультантПлюс примечание:</t>
        </r>
        <r>
          <rPr>
            <sz val="9"/>
            <rFont val="Times New Roman"/>
            <family val="1"/>
          </rPr>
          <t xml:space="preserve">
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r>
          <rPr>
            <sz val="9"/>
            <rFont val="Tahoma"/>
            <family val="2"/>
          </rPr>
          <t xml:space="preserve">
</t>
        </r>
      </text>
    </comment>
  </commentList>
</comments>
</file>

<file path=xl/comments2.xml><?xml version="1.0" encoding="utf-8"?>
<comments xmlns="http://schemas.openxmlformats.org/spreadsheetml/2006/main">
  <authors>
    <author>КонсульнатПлюс примечание</author>
    <author>КонсультантПлюс примечание</author>
  </authors>
  <commentList>
    <comment ref="G18" authorId="0">
      <text>
        <r>
          <rPr>
            <b/>
            <sz val="9"/>
            <rFont val="Times New Roman"/>
            <family val="1"/>
          </rPr>
          <t>КонсульнатПлюс примечание:</t>
        </r>
        <r>
          <rPr>
            <sz val="9"/>
            <rFont val="Times New Roman"/>
            <family val="1"/>
          </rPr>
          <t xml:space="preserve">
В графе 3  показываются данные за отчетный период.
</t>
        </r>
      </text>
    </comment>
    <comment ref="K18" authorId="0">
      <text>
        <r>
          <rPr>
            <b/>
            <sz val="9"/>
            <rFont val="Times New Roman"/>
            <family val="1"/>
          </rPr>
          <t>КонсульнатПлюс примечание:</t>
        </r>
        <r>
          <rPr>
            <sz val="9"/>
            <rFont val="Times New Roman"/>
            <family val="1"/>
          </rPr>
          <t xml:space="preserve">
В графе 4 показываются данные за период предыдущего года, аналогичный отчетному периоду</t>
        </r>
      </text>
    </comment>
    <comment ref="O19" authorId="0">
      <text>
        <r>
          <rPr>
            <b/>
            <sz val="9"/>
            <rFont val="Times New Roman"/>
            <family val="1"/>
          </rPr>
          <t>КонсульнатПлюс примечание:</t>
        </r>
        <r>
          <rPr>
            <sz val="9"/>
            <rFont val="Times New Roman"/>
            <family val="1"/>
          </rPr>
          <t xml:space="preserve">
 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
</t>
        </r>
      </text>
    </comment>
    <comment ref="O20" authorId="0">
      <text>
        <r>
          <rPr>
            <b/>
            <sz val="9"/>
            <rFont val="Times New Roman"/>
            <family val="1"/>
          </rPr>
          <t>КонсульнатПлюс примечание:</t>
        </r>
        <r>
          <rPr>
            <sz val="9"/>
            <rFont val="Times New Roman"/>
            <family val="1"/>
          </rPr>
          <t xml:space="preserve">
 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
</t>
        </r>
      </text>
    </comment>
    <comment ref="O22" authorId="0">
      <text>
        <r>
          <rPr>
            <b/>
            <sz val="8"/>
            <rFont val="Times New Roman"/>
            <family val="1"/>
          </rPr>
          <t>КонсульнатПлюс примечание:</t>
        </r>
        <r>
          <rPr>
            <sz val="8"/>
            <rFont val="Times New Roman"/>
            <family val="1"/>
          </rPr>
          <t xml:space="preserve">
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
</t>
        </r>
      </text>
    </comment>
    <comment ref="O23" authorId="0">
      <text>
        <r>
          <rPr>
            <b/>
            <sz val="9"/>
            <rFont val="Times New Roman"/>
            <family val="1"/>
          </rPr>
          <t>КонсульнатПлюс примечание:</t>
        </r>
        <r>
          <rPr>
            <sz val="9"/>
            <rFont val="Times New Roman"/>
            <family val="1"/>
          </rPr>
          <t xml:space="preserve">
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
</t>
        </r>
      </text>
    </comment>
    <comment ref="O25" authorId="0">
      <text>
        <r>
          <rPr>
            <b/>
            <sz val="9"/>
            <rFont val="Times New Roman"/>
            <family val="1"/>
          </rPr>
          <t>КонсульнатПлюс примечание:</t>
        </r>
        <r>
          <rPr>
            <sz val="9"/>
            <rFont val="Times New Roman"/>
            <family val="1"/>
          </rPr>
          <t xml:space="preserve">
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
</t>
        </r>
      </text>
    </comment>
    <comment ref="O26" authorId="0">
      <text>
        <r>
          <rPr>
            <b/>
            <sz val="8"/>
            <rFont val="Times New Roman"/>
            <family val="1"/>
          </rPr>
          <t>КонсульнатПлюс примечание:</t>
        </r>
        <r>
          <rPr>
            <sz val="8"/>
            <rFont val="Times New Roman"/>
            <family val="1"/>
          </rPr>
          <t xml:space="preserve">
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
</t>
        </r>
      </text>
    </comment>
    <comment ref="O28" authorId="0">
      <text>
        <r>
          <rPr>
            <b/>
            <sz val="9"/>
            <rFont val="Times New Roman"/>
            <family val="1"/>
          </rPr>
          <t>КонсульнатПлюс примечание:</t>
        </r>
        <r>
          <rPr>
            <sz val="9"/>
            <rFont val="Times New Roman"/>
            <family val="1"/>
          </rPr>
          <t xml:space="preserve">
 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
</t>
        </r>
      </text>
    </comment>
    <comment ref="O34" authorId="0">
      <text>
        <r>
          <rPr>
            <b/>
            <sz val="9"/>
            <rFont val="Times New Roman"/>
            <family val="1"/>
          </rPr>
          <t>КонсульнатПлюс примечание:</t>
        </r>
        <r>
          <rPr>
            <sz val="9"/>
            <rFont val="Times New Roman"/>
            <family val="1"/>
          </rPr>
          <t xml:space="preserve">
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
</t>
        </r>
      </text>
    </comment>
    <comment ref="O38" authorId="0">
      <text>
        <r>
          <rPr>
            <b/>
            <sz val="9"/>
            <rFont val="Times New Roman"/>
            <family val="1"/>
          </rPr>
          <t>КонсульнатПлюс примечание:</t>
        </r>
        <r>
          <rPr>
            <sz val="9"/>
            <rFont val="Times New Roman"/>
            <family val="1"/>
          </rPr>
          <t xml:space="preserve">
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
</t>
        </r>
      </text>
    </comment>
    <comment ref="O42" authorId="0">
      <text>
        <r>
          <rPr>
            <b/>
            <sz val="8"/>
            <rFont val="Times New Roman"/>
            <family val="1"/>
          </rPr>
          <t>КонсульнатПлюс примечание:</t>
        </r>
        <r>
          <rPr>
            <sz val="8"/>
            <rFont val="Times New Roman"/>
            <family val="1"/>
          </rPr>
          <t xml:space="preserve">
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
</t>
        </r>
      </text>
    </comment>
    <comment ref="O52" authorId="0">
      <text>
        <r>
          <rPr>
            <b/>
            <sz val="9"/>
            <rFont val="Times New Roman"/>
            <family val="1"/>
          </rPr>
          <t>КонсульнатПлюс примечание:</t>
        </r>
        <r>
          <rPr>
            <sz val="9"/>
            <rFont val="Times New Roman"/>
            <family val="1"/>
          </rPr>
          <t xml:space="preserve">
 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3" authorId="0">
      <text>
        <r>
          <rPr>
            <b/>
            <sz val="9"/>
            <rFont val="Times New Roman"/>
            <family val="1"/>
          </rPr>
          <t>КонсульнатПлюс примечание:</t>
        </r>
        <r>
          <rPr>
            <sz val="9"/>
            <rFont val="Times New Roman"/>
            <family val="1"/>
          </rPr>
          <t xml:space="preserve">
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
</t>
        </r>
      </text>
    </comment>
    <comment ref="O54" authorId="0">
      <text>
        <r>
          <rPr>
            <b/>
            <sz val="9"/>
            <rFont val="Times New Roman"/>
            <family val="1"/>
          </rPr>
          <t>КонсульнатПлюс примечание:</t>
        </r>
        <r>
          <rPr>
            <sz val="9"/>
            <rFont val="Times New Roman"/>
            <family val="1"/>
          </rPr>
          <t xml:space="preserve">
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
</t>
        </r>
      </text>
    </comment>
    <comment ref="O55" authorId="0">
      <text>
        <r>
          <rPr>
            <b/>
            <sz val="9"/>
            <rFont val="Times New Roman"/>
            <family val="1"/>
          </rPr>
          <t>КонсульнатПлюс примечание:</t>
        </r>
        <r>
          <rPr>
            <sz val="9"/>
            <rFont val="Times New Roman"/>
            <family val="1"/>
          </rPr>
          <t xml:space="preserve">
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8" authorId="0">
      <text>
        <r>
          <rPr>
            <b/>
            <sz val="9"/>
            <rFont val="Times New Roman"/>
            <family val="1"/>
          </rPr>
          <t>КонсульнатПлюс примечание:</t>
        </r>
        <r>
          <rPr>
            <sz val="9"/>
            <rFont val="Times New Roman"/>
            <family val="1"/>
          </rPr>
          <t xml:space="preserve">
 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
</t>
        </r>
      </text>
    </comment>
    <comment ref="O59" authorId="0">
      <text>
        <r>
          <rPr>
            <b/>
            <sz val="9"/>
            <rFont val="Times New Roman"/>
            <family val="1"/>
          </rPr>
          <t>КонсульнатПлюс примечание:</t>
        </r>
        <r>
          <rPr>
            <sz val="9"/>
            <rFont val="Times New Roman"/>
            <family val="1"/>
          </rPr>
          <t xml:space="preserve">
 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O61" authorId="0">
      <text>
        <r>
          <rPr>
            <b/>
            <sz val="9"/>
            <rFont val="Times New Roman"/>
            <family val="1"/>
          </rPr>
          <t>КонсульнатПлюс примечание:</t>
        </r>
        <r>
          <rPr>
            <sz val="9"/>
            <rFont val="Times New Roman"/>
            <family val="1"/>
          </rPr>
          <t xml:space="preserve">
По статье "Базовая прибыль (убыток) на акцию" (строка 250) показывается сумма базовой прибыли (убытка) на акцию.
</t>
        </r>
      </text>
    </comment>
    <comment ref="O62" authorId="0">
      <text>
        <r>
          <rPr>
            <b/>
            <sz val="9"/>
            <rFont val="Times New Roman"/>
            <family val="1"/>
          </rPr>
          <t>КонсульнатПлюс примечание:</t>
        </r>
        <r>
          <rPr>
            <sz val="9"/>
            <rFont val="Times New Roman"/>
            <family val="1"/>
          </rPr>
          <t xml:space="preserve">
По статье "Разводненная прибыль (убыток) на акцию" (строка 260) показывается сумма разводненной прибыли (убытка) на акцию.
</t>
        </r>
      </text>
    </comment>
    <comment ref="O56" authorId="1">
      <text>
        <r>
          <rPr>
            <b/>
            <sz val="9"/>
            <rFont val="Times New Roman"/>
            <family val="1"/>
          </rPr>
          <t>КонсультантПлюс примечание:</t>
        </r>
        <r>
          <rPr>
            <sz val="9"/>
            <rFont val="Times New Roman"/>
            <family val="1"/>
          </rPr>
          <t xml:space="preserve">
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
</t>
        </r>
      </text>
    </comment>
  </commentList>
</comments>
</file>

<file path=xl/sharedStrings.xml><?xml version="1.0" encoding="utf-8"?>
<sst xmlns="http://schemas.openxmlformats.org/spreadsheetml/2006/main" count="331" uniqueCount="277">
  <si>
    <t>За</t>
  </si>
  <si>
    <t>220</t>
  </si>
  <si>
    <t>230</t>
  </si>
  <si>
    <t>в том числе:</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</si>
  <si>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</si>
  <si>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</si>
  <si>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</si>
  <si>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</si>
  <si>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</si>
  <si>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</si>
  <si>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</si>
  <si>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</si>
  <si>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</si>
  <si>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</si>
  <si>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</si>
  <si>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</si>
  <si>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</si>
  <si>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</si>
  <si>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</si>
  <si>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</si>
  <si>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</si>
  <si>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</si>
  <si>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</si>
  <si>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</si>
  <si>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</si>
  <si>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</si>
  <si>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</si>
  <si>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</si>
  <si>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</si>
  <si>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</si>
  <si>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</si>
  <si>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</si>
  <si>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</si>
  <si>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</si>
  <si>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</si>
  <si>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</si>
  <si>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</si>
  <si>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</si>
  <si>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</si>
  <si>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БУХГАЛТЕРСКИЙ БАЛАНС</t>
  </si>
  <si>
    <t>Дата утверждения</t>
  </si>
  <si>
    <t>Дата отправки</t>
  </si>
  <si>
    <t>Дата принятия</t>
  </si>
  <si>
    <t>010</t>
  </si>
  <si>
    <t>020</t>
  </si>
  <si>
    <t>030</t>
  </si>
  <si>
    <t>040</t>
  </si>
  <si>
    <t>050</t>
  </si>
  <si>
    <t>060</t>
  </si>
  <si>
    <t>070</t>
  </si>
  <si>
    <t>080</t>
  </si>
  <si>
    <t>090</t>
  </si>
  <si>
    <t>млн.руб.</t>
  </si>
  <si>
    <t>Наименование показателей</t>
  </si>
  <si>
    <t>Активы</t>
  </si>
  <si>
    <t>Собственный капитал и обязательства</t>
  </si>
  <si>
    <t>01, 02</t>
  </si>
  <si>
    <t>04, 05</t>
  </si>
  <si>
    <t>07, 08</t>
  </si>
  <si>
    <t>06</t>
  </si>
  <si>
    <t>09</t>
  </si>
  <si>
    <t>97</t>
  </si>
  <si>
    <t>45</t>
  </si>
  <si>
    <t>47</t>
  </si>
  <si>
    <t>18</t>
  </si>
  <si>
    <t>94</t>
  </si>
  <si>
    <t>80</t>
  </si>
  <si>
    <t>81</t>
  </si>
  <si>
    <t>82</t>
  </si>
  <si>
    <t>83</t>
  </si>
  <si>
    <t>84</t>
  </si>
  <si>
    <t>99</t>
  </si>
  <si>
    <t>86</t>
  </si>
  <si>
    <t>76</t>
  </si>
  <si>
    <t>65</t>
  </si>
  <si>
    <t>98</t>
  </si>
  <si>
    <t>96</t>
  </si>
  <si>
    <t>60</t>
  </si>
  <si>
    <t>62</t>
  </si>
  <si>
    <t>68</t>
  </si>
  <si>
    <t>69</t>
  </si>
  <si>
    <t>изменение даты, по состоянию на которую составляется баланс</t>
  </si>
  <si>
    <t>1. Общая информация об организации</t>
  </si>
  <si>
    <t>Место нахождения</t>
  </si>
  <si>
    <t>Дата регистрации</t>
  </si>
  <si>
    <t>Собственники имущества (учредители, участники)</t>
  </si>
  <si>
    <t>Величина уставного фонда</t>
  </si>
  <si>
    <t xml:space="preserve">ПОЯСНИТЕЛЬНАЯ ЗАПИСКА К БАЛАНСУ </t>
  </si>
  <si>
    <t>за 2012 год</t>
  </si>
  <si>
    <t>Юридический адрес</t>
  </si>
  <si>
    <t>Общество с ограниченной ответственностью «ЮЮЮЮЮ»</t>
  </si>
  <si>
    <t>ООО "ЮЮЮЮЮ"</t>
  </si>
  <si>
    <t>Полное наименование организации:</t>
  </si>
  <si>
    <t>Краткое наименование организации:</t>
  </si>
  <si>
    <t>Республика Беларусь, г. Минск, ул. Садовая, д. 48, 
телефон 8-172-666-66-66.</t>
  </si>
  <si>
    <t>1. Зайцев Н.Н., паспорт МР1111111 выдан Ленинским РУВД г. Минска 18 июля 1994 года, личный номер 311111А035РВ1, зарегистрирован по адресу: Республика Беларусь, г. Минск, ул. Парковая, д. 48, кв. 70, телефон 8-029-666-66-66</t>
  </si>
  <si>
    <r>
      <t xml:space="preserve">Для годового </t>
    </r>
    <r>
      <rPr>
        <b/>
        <sz val="10"/>
        <color indexed="16"/>
        <rFont val="Times New Roman"/>
        <family val="1"/>
      </rPr>
      <t xml:space="preserve">отчета необходимо выбрать в ячейке справа </t>
    </r>
    <r>
      <rPr>
        <b/>
        <u val="single"/>
        <sz val="10"/>
        <color indexed="16"/>
        <rFont val="Times New Roman"/>
        <family val="1"/>
      </rPr>
      <t>номер года</t>
    </r>
    <r>
      <rPr>
        <b/>
        <sz val="10"/>
        <color indexed="16"/>
        <rFont val="Times New Roman"/>
        <family val="1"/>
      </rPr>
      <t xml:space="preserve">.  Если отчетным периодом является </t>
    </r>
    <r>
      <rPr>
        <b/>
        <u val="single"/>
        <sz val="10"/>
        <color indexed="16"/>
        <rFont val="Times New Roman"/>
        <family val="1"/>
      </rPr>
      <t>квартал</t>
    </r>
    <r>
      <rPr>
        <b/>
        <sz val="10"/>
        <color indexed="16"/>
        <rFont val="Times New Roman"/>
        <family val="1"/>
      </rPr>
      <t xml:space="preserve">, то необходимо в верхней ячейке справа выбрать </t>
    </r>
    <r>
      <rPr>
        <b/>
        <u val="single"/>
        <sz val="10"/>
        <color indexed="16"/>
        <rFont val="Times New Roman"/>
        <family val="1"/>
      </rPr>
      <t xml:space="preserve">номер квартала </t>
    </r>
    <r>
      <rPr>
        <b/>
        <sz val="10"/>
        <color indexed="16"/>
        <rFont val="Times New Roman"/>
        <family val="1"/>
      </rPr>
      <t xml:space="preserve">и в </t>
    </r>
    <r>
      <rPr>
        <b/>
        <u val="single"/>
        <sz val="10"/>
        <color indexed="16"/>
        <rFont val="Times New Roman"/>
        <family val="1"/>
      </rPr>
      <t>ячейке ниже - год</t>
    </r>
    <r>
      <rPr>
        <b/>
        <sz val="10"/>
        <color indexed="16"/>
        <rFont val="Times New Roman"/>
        <family val="1"/>
      </rPr>
      <t>.</t>
    </r>
  </si>
  <si>
    <t xml:space="preserve"> После этого в строке 1 Табл. 1  проставятся даты начала и конца отчетного периода.</t>
  </si>
  <si>
    <r>
      <t xml:space="preserve">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
        <color indexed="10"/>
        <rFont val="Times New Roman"/>
        <family val="1"/>
      </rPr>
      <t xml:space="preserve">Внимание! </t>
    </r>
    <r>
      <rPr>
        <b/>
        <sz val="10"/>
        <color indexed="16"/>
        <rFont val="Times New Roman"/>
        <family val="1"/>
      </rPr>
      <t xml:space="preserve">Данные по строке 2 вводить в формате </t>
    </r>
    <r>
      <rPr>
        <b/>
        <sz val="10"/>
        <color indexed="10"/>
        <rFont val="Times New Roman"/>
        <family val="1"/>
      </rPr>
      <t>ДД.ММ.ГГГГ</t>
    </r>
  </si>
  <si>
    <t>2. Волков А,А, паспорт МР1111111 выдан Первомайским РУВД г. Минска 10 сентября 1995 года, личный номер 111111А111РВ1, зарегистрирован по адресу: Республика Беларусь, г. Минск, ул. Заводская, д. 16, кв. 37, телефон 8-029-666-66-66</t>
  </si>
  <si>
    <t>700 000 бел. руб.</t>
  </si>
  <si>
    <t>не имеет.</t>
  </si>
  <si>
    <t>00% - Зайцев Н.Н., 00% - Волков А.А.</t>
  </si>
  <si>
    <t>Филиалы, зарегистрированные на территории РБ и за ее пределами:</t>
  </si>
  <si>
    <t>Доли в уставных фондах:</t>
  </si>
  <si>
    <t>Среднесписочная численность работников за отчетный период</t>
  </si>
  <si>
    <t>100 человек</t>
  </si>
  <si>
    <t>Директор</t>
  </si>
  <si>
    <t>Смирнов А.А.</t>
  </si>
  <si>
    <t>Сергеева Е.Р.</t>
  </si>
  <si>
    <t>в ЗАО «БелСвиссБанк», код 175 г. Минск, ул. Я. Купалы, 25:
- текущий расчетный в белорусских рублях № 3012000000000;
- специальный в российских рублях № 3012000000001;</t>
  </si>
  <si>
    <t xml:space="preserve">
Открыты счета:</t>
  </si>
  <si>
    <t xml:space="preserve">ООО «ЮЮЮЮЮ» </t>
  </si>
  <si>
    <t>2. Деятельность организации</t>
  </si>
  <si>
    <t>51539 Оптовая торговля прочими строительными материалами;</t>
  </si>
  <si>
    <r>
      <t xml:space="preserve">51521 Оптовая торговля </t>
    </r>
    <r>
      <rPr>
        <sz val="10"/>
        <rFont val="Times New Roman CYR"/>
        <family val="0"/>
      </rPr>
      <t>чугуном ,сталью их литьем, прокатом, трубами;</t>
    </r>
  </si>
  <si>
    <t>51402 Оптовая торговля бытовыми электротоварами;</t>
  </si>
  <si>
    <t>51533 Оптовая торговля лакокрасочными материалами</t>
  </si>
  <si>
    <t>Вид экономической деятельности:</t>
  </si>
  <si>
    <t>58, 59, 06</t>
  </si>
  <si>
    <t>70, 76</t>
  </si>
  <si>
    <t>90, суб.сч. 90-7,90-8, 90-9</t>
  </si>
  <si>
    <t>420</t>
  </si>
  <si>
    <t>430</t>
  </si>
  <si>
    <t>-</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</si>
  <si>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</si>
  <si>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</si>
  <si>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</si>
  <si>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</si>
  <si>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</si>
  <si>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</si>
  <si>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</si>
  <si>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</si>
  <si>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</si>
  <si>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</si>
  <si>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</si>
  <si>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</si>
  <si>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</si>
  <si>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</si>
  <si>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</si>
  <si>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</si>
  <si>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</si>
  <si>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</si>
  <si>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Начало отчетного периода</t>
  </si>
  <si>
    <t>Конец отчетного периода</t>
  </si>
  <si>
    <t>Табл. 1</t>
  </si>
  <si>
    <t>90, суб.сч. 90-10</t>
  </si>
  <si>
    <r>
      <t>В строки 420 и 430</t>
    </r>
    <r>
      <rPr>
        <sz val="10"/>
        <color indexed="16"/>
        <rFont val="Times New Roman"/>
        <family val="1"/>
      </rPr>
      <t xml:space="preserve"> показатели всегда вносятся без знака "-". В </t>
    </r>
    <r>
      <rPr>
        <b/>
        <sz val="10"/>
        <color indexed="16"/>
        <rFont val="Times New Roman"/>
        <family val="1"/>
      </rPr>
      <t>остальные строки раздела III</t>
    </r>
  </si>
  <si>
    <t xml:space="preserve"> показатели вносятся со знаком "-" при наличии дебетовых сальдо по счетам, информация по которым отражается в данном разделе.</t>
  </si>
  <si>
    <r>
      <t xml:space="preserve">В </t>
    </r>
    <r>
      <rPr>
        <b/>
        <sz val="8"/>
        <color indexed="16"/>
        <rFont val="Times New Roman"/>
        <family val="1"/>
      </rPr>
      <t>строки 220 и 230</t>
    </r>
    <r>
      <rPr>
        <sz val="8"/>
        <color indexed="16"/>
        <rFont val="Times New Roman"/>
        <family val="1"/>
      </rPr>
      <t xml:space="preserve"> показатели вносятся со знаком "-", если в результате их расчета получена отрицательная величина</t>
    </r>
  </si>
  <si>
    <t>50, 51, 52, 55, 57, 58</t>
  </si>
  <si>
    <t>75, суб.сч. 75-1</t>
  </si>
  <si>
    <t>70, 75</t>
  </si>
  <si>
    <t>строка 1</t>
  </si>
  <si>
    <t>строка 2</t>
  </si>
  <si>
    <t>№ СЧЕТА (согласно типовому плану счетов, утв. Постановлением Минфина РБ от 29.06.2011 N50)</t>
  </si>
  <si>
    <t>03, 02</t>
  </si>
  <si>
    <t>60, 62, 63, 68, 69, 73, 75, 76, 79</t>
  </si>
  <si>
    <t>10, 15, 16, 14</t>
  </si>
  <si>
    <t>11, 15, 16, 14</t>
  </si>
  <si>
    <t>20, 21, 23, 29, 14</t>
  </si>
  <si>
    <t>41, 42, 43, 44, 14</t>
  </si>
  <si>
    <t>28</t>
  </si>
  <si>
    <t>60, 62, 63, 68, 69, 70, 71, 73, 75, 76, 79</t>
  </si>
  <si>
    <t>67, суб.сч. 67-1, 67-2</t>
  </si>
  <si>
    <t>60, 62, 68, 69, 76, 79</t>
  </si>
  <si>
    <t>66, суб.сч. 66-1, 66-2</t>
  </si>
  <si>
    <t>66 (суб.сч. 66-3), 67 (суб.сч. 67-3), 71, 73, 76, 79</t>
  </si>
  <si>
    <t>76, суб.сч. 76-7</t>
  </si>
  <si>
    <t>90, суб.сч. 90-1, 90-2, 90-3</t>
  </si>
  <si>
    <t>90, суб.сч. 90-4</t>
  </si>
  <si>
    <t xml:space="preserve">90, суб.сч. 90-5 </t>
  </si>
  <si>
    <t>90, суб.сч. 90-6</t>
  </si>
  <si>
    <t>91, суб.сч. 91-1, 91-2, 91-3</t>
  </si>
  <si>
    <t>91, суб.сч. 91-4</t>
  </si>
  <si>
    <t>Прочие платежи, исчисляемые из прибыли (дохода)</t>
  </si>
  <si>
    <r>
      <t xml:space="preserve">09. </t>
    </r>
    <r>
      <rPr>
        <sz val="9"/>
        <color indexed="16"/>
        <rFont val="Times New Roman"/>
        <family val="1"/>
      </rPr>
      <t xml:space="preserve">В </t>
    </r>
    <r>
      <rPr>
        <b/>
        <sz val="9"/>
        <color indexed="16"/>
        <rFont val="Times New Roman"/>
        <family val="1"/>
      </rPr>
      <t>строки 170 и 180</t>
    </r>
    <r>
      <rPr>
        <sz val="9"/>
        <color indexed="16"/>
        <rFont val="Times New Roman"/>
        <family val="1"/>
      </rPr>
      <t xml:space="preserve"> показатели вносятся со знаком "-", если в результате их расчета получена отрицательная величина</t>
    </r>
  </si>
  <si>
    <t>к Национальному стандарту бухгалтерского учета и отчетности "Индивидуальная бухгалтерская отчетность"
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</si>
  <si>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</si>
  <si>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</si>
  <si>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</si>
  <si>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</si>
  <si>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</si>
  <si>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</si>
  <si>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 xml:space="preserve">Совокупная прибыль (убыток) </t>
  </si>
  <si>
    <t>Форма</t>
  </si>
  <si>
    <t>к Национальному стандарту бухгалтерского учета и отчетности "Индивидуальная бухгалтерская отчетность"</t>
  </si>
  <si>
    <t>Денежные средства и эквиваленты денежных средств</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</si>
  <si>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</si>
  <si>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</si>
  <si>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</si>
  <si>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</si>
  <si>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</si>
  <si>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</si>
  <si>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</si>
  <si>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</si>
  <si>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</si>
  <si>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</si>
  <si>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</si>
  <si>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</si>
  <si>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</si>
  <si>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</si>
  <si>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</si>
  <si>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</si>
  <si>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</si>
  <si>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</si>
  <si>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</si>
  <si>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</si>
  <si>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</si>
  <si>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</si>
  <si>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</si>
  <si>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</si>
  <si>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</si>
  <si>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</si>
  <si>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</si>
  <si>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</si>
  <si>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</si>
  <si>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</si>
  <si>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</si>
  <si>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</si>
  <si>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</si>
  <si>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</si>
  <si>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</si>
  <si>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</si>
  <si>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</si>
  <si>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</si>
  <si>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</si>
  <si>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</si>
  <si>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</si>
  <si>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</si>
  <si>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</si>
  <si>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</si>
  <si>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</si>
  <si>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</si>
  <si>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</si>
  <si>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</si>
  <si>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</si>
  <si>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</si>
  <si>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</si>
  <si>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</si>
  <si>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</si>
  <si>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</si>
  <si>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</si>
  <si>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</si>
  <si>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</si>
  <si>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</si>
  <si>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</si>
  <si>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</si>
  <si>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</si>
  <si>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</si>
  <si>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</si>
  <si>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</si>
  <si>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</si>
  <si>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</si>
  <si>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</si>
  <si>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</si>
  <si>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140</t>
  </si>
  <si>
    <t>150</t>
  </si>
  <si>
    <t>160</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</si>
  <si>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</si>
  <si>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</si>
  <si>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</si>
  <si>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</si>
  <si>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</si>
  <si>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</si>
  <si>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</si>
  <si>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</si>
  <si>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</si>
  <si>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</si>
  <si>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Ж.Н. Макась</t>
  </si>
  <si>
    <t>ОАО "ИЗХК" г.п. Ивенец</t>
  </si>
  <si>
    <t>производство керамических изделий</t>
  </si>
  <si>
    <t>акционерная</t>
  </si>
  <si>
    <t>НС</t>
  </si>
  <si>
    <t>тыс.руб.</t>
  </si>
  <si>
    <t>222370 Минская обл., Воложинский р-н, г.п. Ивенец, ул. 1Мая,42</t>
  </si>
  <si>
    <t>А.И. Минтель</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</si>
</sst>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 numFmtId="175" formatCode="_-* #,##0_р_._-;\-* #,##0_р_._-;_-* &quot;-&quot;??_р_._-;_-@_-"/>
    <numFmt numFmtId="176" formatCode="[$-F800]dddd\,\ mmmm\ dd\,\ yyyy"/>
    <numFmt numFmtId="177" formatCode="_-* #,##0.000_р_._-;\-* #,##0.000_р_._-;_-* &quot;-&quot;???_р_._-;_-@_-"/>
    <numFmt numFmtId="178" formatCode="0.0%"/>
    <numFmt numFmtId="179" formatCode="&quot;= &quot;0.0%&quot; ..&quot;"/>
    <numFmt numFmtId="180" formatCode="&quot;... &quot;0.0%"/>
    <numFmt numFmtId="181" formatCode="_(#,##0_);\(#,##0\);_(* &quot;-&quot;??_);_(@_)"/>
    <numFmt numFmtId="182" formatCode="[$-FC19]d\ mmmm\ yyyy\ &quot;года&quot;"/>
    <numFmt numFmtId="183" formatCode="[$-FC19]&quot;На &quot;d\ mmmm\ yyyy\ &quot;года&quot;"/>
    <numFmt numFmtId="184" formatCode="[$-FC19]\ yyyy\ &quot;года&quot;"/>
    <numFmt numFmtId="185" formatCode="[$-FC19]&quot;за &quot;mmmm"/>
    <numFmt numFmtId="186" formatCode="[$-FC19]d&quot;.&quot;mm&quot;.&quot;yyyy\ &quot;г.&quot;"/>
    <numFmt numFmtId="187" formatCode="[$-FC19]&quot;на &quot;d\ mmmm\ yyyy\ &quot;года&quot;"/>
    <numFmt numFmtId="188" formatCode="\(#,##0\);\(#,##0\);_(* &quot;-&quot;??_);_(@_)"/>
    <numFmt numFmtId="189" formatCode="\(#,##0\);\(\-#,##0\);_(* &quot;-&quot;??_);_(@_)"/>
    <numFmt numFmtId="190" formatCode="_(#,##0_);\(\-#,##0\);_(* &quot;-&quot;??_);_(@_)"/>
    <numFmt numFmtId="191" formatCode="_(* #,##0_);_(* \(#,##0\);_(* &quot;-&quot;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_-* #,##0.000_р_._-;\-* #,##0.000_р_._-;_-* &quot;-&quot;??_р_._-;_-@_-"/>
    <numFmt numFmtId="197" formatCode="_-* #,##0.0000_р_._-;\-* #,##0.0000_р_._-;_-* &quot;-&quot;??_р_._-;_-@_-"/>
    <numFmt numFmtId="198" formatCode="_(#,##0.0_);\(#,##0.0\);_(* &quot;-&quot;??_);_(@_)"/>
    <numFmt numFmtId="199" formatCode="_(#,##0.00_);\(#,##0.00\);_(* &quot;-&quot;??_);_(@_)"/>
  </numFmts>
  <fonts count="78">
    <font>
      <sz val="10"/>
      <name val="Arial Cyr"/>
      <family val="0"/>
    </font>
    <font>
      <sz val="11"/>
      <color indexed="8"/>
      <name val="Calibri"/>
      <family val="2"/>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b/>
      <sz val="10"/>
      <name val="Tahoma"/>
      <family val="2"/>
    </font>
    <font>
      <b/>
      <sz val="10"/>
      <name val="Trajan Pro"/>
      <family val="1"/>
    </font>
    <font>
      <sz val="10"/>
      <name val="Trajan Pro"/>
      <family val="1"/>
    </font>
    <font>
      <b/>
      <sz val="10"/>
      <color indexed="12"/>
      <name val="Times New Roman"/>
      <family val="1"/>
    </font>
    <font>
      <sz val="10"/>
      <color indexed="22"/>
      <name val="Times New Roman"/>
      <family val="1"/>
    </font>
    <font>
      <b/>
      <sz val="10"/>
      <color indexed="22"/>
      <name val="Times New Roman"/>
      <family val="1"/>
    </font>
    <font>
      <sz val="10"/>
      <color indexed="22"/>
      <name val="Arial Cyr"/>
      <family val="0"/>
    </font>
    <font>
      <sz val="8"/>
      <color indexed="12"/>
      <name val="Times New Roman"/>
      <family val="1"/>
    </font>
    <font>
      <b/>
      <sz val="10"/>
      <color indexed="16"/>
      <name val="Times New Roman"/>
      <family val="1"/>
    </font>
    <font>
      <sz val="11"/>
      <color indexed="22"/>
      <name val="Arial Cyr"/>
      <family val="0"/>
    </font>
    <font>
      <sz val="9"/>
      <color indexed="22"/>
      <name val="Times New Roman"/>
      <family val="1"/>
    </font>
    <font>
      <b/>
      <sz val="10.5"/>
      <color indexed="16"/>
      <name val="Times New Roman"/>
      <family val="1"/>
    </font>
    <font>
      <sz val="11"/>
      <color indexed="22"/>
      <name val="Times New Roman"/>
      <family val="1"/>
    </font>
    <font>
      <sz val="12"/>
      <name val="Times New Roman"/>
      <family val="1"/>
    </font>
    <font>
      <sz val="10"/>
      <color indexed="9"/>
      <name val="Times New Roman"/>
      <family val="1"/>
    </font>
    <font>
      <b/>
      <sz val="9"/>
      <color indexed="12"/>
      <name val="Times New Roman"/>
      <family val="1"/>
    </font>
    <font>
      <sz val="10"/>
      <color indexed="16"/>
      <name val="Times New Roman"/>
      <family val="1"/>
    </font>
    <font>
      <sz val="8"/>
      <name val="Tahoma"/>
      <family val="2"/>
    </font>
    <font>
      <b/>
      <sz val="8"/>
      <name val="Times New Roman"/>
      <family val="1"/>
    </font>
    <font>
      <sz val="9"/>
      <color indexed="16"/>
      <name val="Times New Roman"/>
      <family val="1"/>
    </font>
    <font>
      <b/>
      <sz val="9"/>
      <color indexed="16"/>
      <name val="Times New Roman"/>
      <family val="1"/>
    </font>
    <font>
      <sz val="8"/>
      <color indexed="16"/>
      <name val="Times New Roman"/>
      <family val="1"/>
    </font>
    <font>
      <b/>
      <sz val="8"/>
      <color indexed="16"/>
      <name val="Times New Roman"/>
      <family val="1"/>
    </font>
    <font>
      <sz val="10"/>
      <name val="Times New Roman CYR"/>
      <family val="0"/>
    </font>
    <font>
      <b/>
      <sz val="10.5"/>
      <color indexed="22"/>
      <name val="Times New Roman"/>
      <family val="1"/>
    </font>
    <font>
      <b/>
      <sz val="10"/>
      <color indexed="10"/>
      <name val="Times New Roman"/>
      <family val="1"/>
    </font>
    <font>
      <b/>
      <u val="single"/>
      <sz val="10"/>
      <color indexed="16"/>
      <name val="Times New Roman"/>
      <family val="1"/>
    </font>
    <font>
      <b/>
      <sz val="10.5"/>
      <name val="Times New Roman"/>
      <family val="1"/>
    </font>
    <font>
      <sz val="9"/>
      <name val="Tahoma"/>
      <family val="2"/>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bottom style="thin"/>
    </border>
    <border>
      <left style="thin"/>
      <right/>
      <top style="thin"/>
      <bottom/>
    </border>
    <border>
      <left/>
      <right/>
      <top style="thin"/>
      <bottom/>
    </border>
    <border>
      <left/>
      <right style="thin"/>
      <top style="thin"/>
      <bottom/>
    </border>
    <border>
      <left/>
      <right style="thin"/>
      <top/>
      <bottom style="thin"/>
    </border>
    <border>
      <left/>
      <right/>
      <top style="thin"/>
      <bottom style="thin"/>
    </border>
    <border>
      <left style="medium"/>
      <right style="medium"/>
      <top style="medium"/>
      <bottom style="medium"/>
    </border>
    <border>
      <left style="thin"/>
      <right/>
      <top style="thin"/>
      <bottom style="thin"/>
    </border>
    <border>
      <left/>
      <right style="thin"/>
      <top style="thin"/>
      <bottom style="thin"/>
    </border>
    <border>
      <left/>
      <right style="medium"/>
      <top/>
      <bottom/>
    </border>
    <border>
      <left/>
      <right style="thin"/>
      <top/>
      <bottom/>
    </border>
    <border>
      <left style="thin"/>
      <right/>
      <top/>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1" applyNumberFormat="0" applyAlignment="0" applyProtection="0"/>
    <xf numFmtId="0" fontId="63" fillId="26" borderId="2" applyNumberFormat="0" applyAlignment="0" applyProtection="0"/>
    <xf numFmtId="0" fontId="64" fillId="26"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7" borderId="7" applyNumberFormat="0" applyAlignment="0" applyProtection="0"/>
    <xf numFmtId="0" fontId="70" fillId="0" borderId="0" applyNumberFormat="0" applyFill="0" applyBorder="0" applyAlignment="0" applyProtection="0"/>
    <xf numFmtId="0" fontId="71" fillId="28" borderId="0" applyNumberFormat="0" applyBorder="0" applyAlignment="0" applyProtection="0"/>
    <xf numFmtId="0" fontId="43"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76" fillId="31" borderId="0" applyNumberFormat="0" applyBorder="0" applyAlignment="0" applyProtection="0"/>
  </cellStyleXfs>
  <cellXfs count="331">
    <xf numFmtId="0" fontId="0" fillId="0" borderId="0" xfId="0" applyAlignment="1">
      <alignment/>
    </xf>
    <xf numFmtId="0" fontId="0" fillId="32" borderId="0" xfId="0"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wrapText="1" indent="2"/>
      <protection locked="0"/>
    </xf>
    <xf numFmtId="49" fontId="16" fillId="32" borderId="0" xfId="0" applyNumberFormat="1" applyFont="1" applyFill="1" applyBorder="1" applyAlignment="1" applyProtection="1">
      <alignment horizontal="left" vertical="center"/>
      <protection locked="0"/>
    </xf>
    <xf numFmtId="0" fontId="0" fillId="32" borderId="0" xfId="0" applyFill="1" applyAlignment="1" applyProtection="1">
      <alignment/>
      <protection hidden="1"/>
    </xf>
    <xf numFmtId="0" fontId="12"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protection hidden="1"/>
    </xf>
    <xf numFmtId="0" fontId="12" fillId="33" borderId="10" xfId="0" applyFont="1" applyFill="1" applyBorder="1" applyAlignment="1" applyProtection="1">
      <alignment horizontal="center" vertical="center"/>
      <protection hidden="1"/>
    </xf>
    <xf numFmtId="0" fontId="7" fillId="33" borderId="10" xfId="0" applyFont="1" applyFill="1" applyBorder="1" applyAlignment="1" applyProtection="1">
      <alignment horizontal="center" vertical="center"/>
      <protection hidden="1"/>
    </xf>
    <xf numFmtId="181" fontId="6" fillId="33" borderId="10" xfId="60" applyNumberFormat="1" applyFont="1" applyFill="1" applyBorder="1" applyAlignment="1" applyProtection="1">
      <alignment horizontal="center" vertical="center" shrinkToFit="1"/>
      <protection locked="0"/>
    </xf>
    <xf numFmtId="181" fontId="6" fillId="33" borderId="11" xfId="60" applyNumberFormat="1" applyFont="1" applyFill="1" applyBorder="1" applyAlignment="1" applyProtection="1">
      <alignment horizontal="center" vertical="center" shrinkToFit="1"/>
      <protection locked="0"/>
    </xf>
    <xf numFmtId="181" fontId="6" fillId="33" borderId="12" xfId="60"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181" fontId="6" fillId="34" borderId="10" xfId="60" applyNumberFormat="1" applyFont="1" applyFill="1" applyBorder="1" applyAlignment="1" applyProtection="1">
      <alignment horizontal="center" vertical="center" shrinkToFit="1"/>
      <protection hidden="1"/>
    </xf>
    <xf numFmtId="181" fontId="6" fillId="34" borderId="11" xfId="60" applyNumberFormat="1" applyFont="1" applyFill="1" applyBorder="1" applyAlignment="1" applyProtection="1">
      <alignment horizontal="center" vertical="center" shrinkToFit="1"/>
      <protection hidden="1"/>
    </xf>
    <xf numFmtId="181" fontId="7" fillId="34" borderId="10" xfId="60" applyNumberFormat="1"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protection locked="0"/>
    </xf>
    <xf numFmtId="0" fontId="19" fillId="32" borderId="0" xfId="0" applyFont="1" applyFill="1" applyBorder="1" applyAlignment="1" applyProtection="1">
      <alignment horizontal="left" vertical="center"/>
      <protection locked="0"/>
    </xf>
    <xf numFmtId="0" fontId="17" fillId="32" borderId="0"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hidden="1"/>
    </xf>
    <xf numFmtId="182" fontId="6" fillId="32" borderId="10" xfId="0" applyNumberFormat="1" applyFont="1" applyFill="1" applyBorder="1" applyAlignment="1" applyProtection="1">
      <alignment horizontal="center" vertical="center"/>
      <protection locked="0"/>
    </xf>
    <xf numFmtId="0" fontId="21" fillId="32" borderId="0" xfId="0" applyFont="1" applyFill="1" applyBorder="1" applyAlignment="1" applyProtection="1">
      <alignment horizontal="left" vertical="center"/>
      <protection locked="0"/>
    </xf>
    <xf numFmtId="0" fontId="21" fillId="32" borderId="0" xfId="0" applyFont="1" applyFill="1" applyBorder="1" applyAlignment="1" applyProtection="1" quotePrefix="1">
      <alignment horizontal="left" vertical="center"/>
      <protection locked="0"/>
    </xf>
    <xf numFmtId="185" fontId="12" fillId="33" borderId="15" xfId="0" applyNumberFormat="1" applyFont="1" applyFill="1" applyBorder="1" applyAlignment="1" applyProtection="1" quotePrefix="1">
      <alignment horizontal="center" vertical="center" wrapText="1"/>
      <protection hidden="1"/>
    </xf>
    <xf numFmtId="185" fontId="12" fillId="33" borderId="16" xfId="0" applyNumberFormat="1" applyFont="1" applyFill="1" applyBorder="1" applyAlignment="1" applyProtection="1">
      <alignment horizontal="center" vertical="center" wrapText="1"/>
      <protection hidden="1"/>
    </xf>
    <xf numFmtId="183" fontId="12" fillId="33" borderId="17" xfId="0" applyNumberFormat="1" applyFont="1" applyFill="1" applyBorder="1" applyAlignment="1" applyProtection="1">
      <alignment horizontal="center" vertical="center" wrapText="1"/>
      <protection hidden="1"/>
    </xf>
    <xf numFmtId="183" fontId="12" fillId="33" borderId="15" xfId="0" applyNumberFormat="1" applyFont="1" applyFill="1" applyBorder="1" applyAlignment="1" applyProtection="1" quotePrefix="1">
      <alignment horizontal="center" vertical="center" wrapText="1"/>
      <protection hidden="1"/>
    </xf>
    <xf numFmtId="183" fontId="12" fillId="33" borderId="16" xfId="0" applyNumberFormat="1" applyFont="1" applyFill="1" applyBorder="1" applyAlignment="1" applyProtection="1">
      <alignment horizontal="center" vertical="center" wrapText="1"/>
      <protection hidden="1"/>
    </xf>
    <xf numFmtId="0" fontId="21" fillId="32" borderId="0" xfId="0" applyFont="1" applyFill="1" applyBorder="1" applyAlignment="1" applyProtection="1">
      <alignment horizontal="right" vertical="center"/>
      <protection locked="0"/>
    </xf>
    <xf numFmtId="49" fontId="7" fillId="32" borderId="0" xfId="0" applyNumberFormat="1"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hidden="1"/>
    </xf>
    <xf numFmtId="49" fontId="16" fillId="32" borderId="0" xfId="0" applyNumberFormat="1" applyFont="1" applyFill="1" applyBorder="1" applyAlignment="1" applyProtection="1">
      <alignment horizontal="left" vertical="center"/>
      <protection hidden="1"/>
    </xf>
    <xf numFmtId="0" fontId="0" fillId="32" borderId="0" xfId="0" applyFill="1" applyBorder="1" applyAlignment="1" applyProtection="1">
      <alignment horizontal="left" vertical="center"/>
      <protection hidden="1"/>
    </xf>
    <xf numFmtId="0" fontId="7" fillId="32" borderId="0" xfId="0" applyFont="1" applyFill="1" applyBorder="1" applyAlignment="1" applyProtection="1">
      <alignment horizontal="center" vertical="center"/>
      <protection locked="0"/>
    </xf>
    <xf numFmtId="182" fontId="6" fillId="32" borderId="0" xfId="0" applyNumberFormat="1" applyFont="1" applyFill="1" applyBorder="1" applyAlignment="1" applyProtection="1">
      <alignment horizontal="center" vertical="center"/>
      <protection locked="0"/>
    </xf>
    <xf numFmtId="182" fontId="6" fillId="32" borderId="0"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left" indent="3"/>
      <protection locked="0"/>
    </xf>
    <xf numFmtId="182" fontId="7" fillId="33" borderId="14" xfId="0" applyNumberFormat="1" applyFont="1" applyFill="1" applyBorder="1" applyAlignment="1" applyProtection="1">
      <alignment horizontal="left" vertical="center" shrinkToFit="1"/>
      <protection hidden="1"/>
    </xf>
    <xf numFmtId="182" fontId="7" fillId="33" borderId="14" xfId="0" applyNumberFormat="1" applyFont="1" applyFill="1" applyBorder="1" applyAlignment="1" applyProtection="1">
      <alignment horizontal="right" vertical="center" shrinkToFit="1"/>
      <protection hidden="1"/>
    </xf>
    <xf numFmtId="188" fontId="6" fillId="33" borderId="11" xfId="60" applyNumberFormat="1" applyFont="1" applyFill="1" applyBorder="1" applyAlignment="1" applyProtection="1">
      <alignment horizontal="center" vertical="center" shrinkToFi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24" fillId="32" borderId="0" xfId="0" applyFont="1" applyFill="1" applyBorder="1" applyAlignment="1" applyProtection="1" quotePrefix="1">
      <alignment horizontal="left" vertical="center" wrapText="1"/>
      <protection hidden="1"/>
    </xf>
    <xf numFmtId="0" fontId="17" fillId="32" borderId="0" xfId="0" applyFont="1" applyFill="1" applyBorder="1" applyAlignment="1" applyProtection="1">
      <alignment horizontal="left" vertical="center"/>
      <protection hidden="1"/>
    </xf>
    <xf numFmtId="0" fontId="6" fillId="32" borderId="0" xfId="0" applyNumberFormat="1" applyFont="1" applyFill="1" applyBorder="1" applyAlignment="1" applyProtection="1" quotePrefix="1">
      <alignment horizontal="left"/>
      <protection hidden="1"/>
    </xf>
    <xf numFmtId="0" fontId="21" fillId="32" borderId="0" xfId="0" applyFont="1" applyFill="1" applyBorder="1" applyAlignment="1" applyProtection="1">
      <alignment horizontal="right" vertical="center"/>
      <protection hidden="1"/>
    </xf>
    <xf numFmtId="0" fontId="7" fillId="32" borderId="10" xfId="0" applyFont="1" applyFill="1" applyBorder="1" applyAlignment="1" applyProtection="1">
      <alignment horizontal="center" vertical="center"/>
      <protection hidden="1"/>
    </xf>
    <xf numFmtId="0" fontId="2"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183" fontId="12" fillId="33" borderId="10" xfId="0" applyNumberFormat="1" applyFont="1" applyFill="1" applyBorder="1" applyAlignment="1" applyProtection="1" quotePrefix="1">
      <alignment horizontal="center" vertical="center" wrapText="1"/>
      <protection hidden="1"/>
    </xf>
    <xf numFmtId="175" fontId="6" fillId="33" borderId="10" xfId="60" applyNumberFormat="1" applyFont="1" applyFill="1" applyBorder="1" applyAlignment="1" applyProtection="1">
      <alignment horizontal="center" vertical="center" shrinkToFit="1"/>
      <protection hidden="1"/>
    </xf>
    <xf numFmtId="0" fontId="6" fillId="33" borderId="11" xfId="0" applyFont="1" applyFill="1" applyBorder="1" applyAlignment="1" applyProtection="1">
      <alignment horizontal="center" vertical="center"/>
      <protection hidden="1"/>
    </xf>
    <xf numFmtId="181" fontId="6" fillId="33" borderId="11" xfId="60" applyNumberFormat="1" applyFont="1" applyFill="1" applyBorder="1" applyAlignment="1" applyProtection="1">
      <alignment horizontal="center" vertical="center" shrinkToFit="1"/>
      <protection hidden="1"/>
    </xf>
    <xf numFmtId="0" fontId="6" fillId="33" borderId="12" xfId="0" applyFont="1" applyFill="1" applyBorder="1" applyAlignment="1" applyProtection="1">
      <alignment horizontal="center" vertical="center"/>
      <protection hidden="1"/>
    </xf>
    <xf numFmtId="181" fontId="7" fillId="33" borderId="10" xfId="60" applyNumberFormat="1" applyFont="1" applyFill="1" applyBorder="1" applyAlignment="1" applyProtection="1">
      <alignment horizontal="center" vertical="center" shrinkToFit="1"/>
      <protection hidden="1"/>
    </xf>
    <xf numFmtId="0" fontId="0" fillId="33" borderId="17" xfId="0" applyFont="1" applyFill="1" applyBorder="1" applyAlignment="1" applyProtection="1">
      <alignment horizontal="left" vertical="center"/>
      <protection hidden="1"/>
    </xf>
    <xf numFmtId="0" fontId="6" fillId="33" borderId="18" xfId="0" applyFont="1" applyFill="1" applyBorder="1" applyAlignment="1" applyProtection="1">
      <alignment horizontal="center" vertical="center"/>
      <protection hidden="1"/>
    </xf>
    <xf numFmtId="0" fontId="6" fillId="33" borderId="12" xfId="0" applyFont="1" applyFill="1" applyBorder="1" applyAlignment="1" applyProtection="1">
      <alignment horizontal="center"/>
      <protection hidden="1"/>
    </xf>
    <xf numFmtId="175" fontId="7" fillId="33" borderId="10" xfId="60"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alignment horizontal="center" vertical="center" wrapText="1"/>
      <protection hidden="1"/>
    </xf>
    <xf numFmtId="0" fontId="19" fillId="32" borderId="0" xfId="0" applyFont="1" applyFill="1" applyBorder="1" applyAlignment="1" applyProtection="1">
      <alignment horizontal="left" vertical="center"/>
      <protection hidden="1"/>
    </xf>
    <xf numFmtId="0" fontId="6" fillId="33" borderId="15" xfId="0" applyFont="1" applyFill="1" applyBorder="1" applyAlignment="1" applyProtection="1">
      <alignment horizontal="center" vertical="center"/>
      <protection hidden="1"/>
    </xf>
    <xf numFmtId="0" fontId="0" fillId="33" borderId="16" xfId="0" applyFont="1" applyFill="1" applyBorder="1" applyAlignment="1" applyProtection="1">
      <alignment horizontal="left" vertical="center"/>
      <protection hidden="1"/>
    </xf>
    <xf numFmtId="0" fontId="6" fillId="33" borderId="14"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176" fontId="2" fillId="33" borderId="0" xfId="0" applyNumberFormat="1"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49" fontId="7" fillId="32" borderId="0" xfId="0" applyNumberFormat="1" applyFont="1" applyFill="1" applyBorder="1" applyAlignment="1" applyProtection="1">
      <alignment horizontal="left" vertical="center"/>
      <protection hidden="1"/>
    </xf>
    <xf numFmtId="0" fontId="0" fillId="32" borderId="0" xfId="0" applyFont="1" applyFill="1" applyBorder="1" applyAlignment="1" applyProtection="1">
      <alignment horizontal="left" vertical="center"/>
      <protection hidden="1"/>
    </xf>
    <xf numFmtId="0" fontId="22" fillId="32" borderId="0" xfId="0" applyFont="1" applyFill="1" applyBorder="1" applyAlignment="1" applyProtection="1">
      <alignment horizontal="left" vertical="center"/>
      <protection hidden="1"/>
    </xf>
    <xf numFmtId="49" fontId="18" fillId="32" borderId="0" xfId="0" applyNumberFormat="1" applyFont="1" applyFill="1" applyBorder="1" applyAlignment="1" applyProtection="1">
      <alignment horizontal="left" vertical="center"/>
      <protection hidden="1"/>
    </xf>
    <xf numFmtId="0" fontId="17" fillId="32" borderId="0" xfId="0" applyFont="1" applyFill="1" applyBorder="1" applyAlignment="1" applyProtection="1" quotePrefix="1">
      <alignment horizontal="left" vertical="center"/>
      <protection hidden="1"/>
    </xf>
    <xf numFmtId="182" fontId="17" fillId="32" borderId="0" xfId="0" applyNumberFormat="1" applyFont="1" applyFill="1" applyBorder="1" applyAlignment="1" applyProtection="1">
      <alignment horizontal="left" vertical="center"/>
      <protection hidden="1"/>
    </xf>
    <xf numFmtId="182" fontId="23" fillId="32" borderId="0" xfId="0" applyNumberFormat="1" applyFont="1" applyFill="1" applyBorder="1" applyAlignment="1" applyProtection="1">
      <alignment horizontal="left" vertical="center"/>
      <protection hidden="1"/>
    </xf>
    <xf numFmtId="182" fontId="6" fillId="34" borderId="10" xfId="0" applyNumberFormat="1" applyFont="1" applyFill="1" applyBorder="1" applyAlignment="1" applyProtection="1">
      <alignment horizontal="center" vertical="center"/>
      <protection locked="0"/>
    </xf>
    <xf numFmtId="0" fontId="3" fillId="33" borderId="0" xfId="0" applyFont="1" applyFill="1" applyBorder="1" applyAlignment="1" applyProtection="1" quotePrefix="1">
      <alignment horizontal="left" vertical="center" indent="3"/>
      <protection hidden="1"/>
    </xf>
    <xf numFmtId="184" fontId="6" fillId="33" borderId="0" xfId="0" applyNumberFormat="1" applyFont="1" applyFill="1" applyBorder="1" applyAlignment="1" applyProtection="1">
      <alignment horizontal="left" vertical="center"/>
      <protection hidden="1"/>
    </xf>
    <xf numFmtId="184" fontId="11" fillId="33" borderId="0" xfId="0" applyNumberFormat="1" applyFont="1" applyFill="1" applyBorder="1" applyAlignment="1" applyProtection="1">
      <alignment horizontal="left" vertical="center"/>
      <protection hidden="1"/>
    </xf>
    <xf numFmtId="0" fontId="6" fillId="33" borderId="19" xfId="0" applyFont="1" applyFill="1" applyBorder="1" applyAlignment="1" applyProtection="1">
      <alignment horizontal="left"/>
      <protection hidden="1"/>
    </xf>
    <xf numFmtId="0" fontId="12" fillId="33" borderId="11" xfId="0" applyFont="1" applyFill="1" applyBorder="1" applyAlignment="1" applyProtection="1">
      <alignment horizontal="center" vertical="center"/>
      <protection hidden="1"/>
    </xf>
    <xf numFmtId="49" fontId="6" fillId="33" borderId="11" xfId="0" applyNumberFormat="1" applyFont="1" applyFill="1" applyBorder="1" applyAlignment="1" applyProtection="1">
      <alignment horizontal="center" vertical="center" wrapText="1"/>
      <protection hidden="1"/>
    </xf>
    <xf numFmtId="49" fontId="6" fillId="33" borderId="12" xfId="0" applyNumberFormat="1" applyFont="1" applyFill="1" applyBorder="1" applyAlignment="1" applyProtection="1">
      <alignment horizontal="center" vertical="center" wrapText="1"/>
      <protection hidden="1"/>
    </xf>
    <xf numFmtId="0" fontId="0" fillId="33" borderId="11" xfId="0" applyFill="1" applyBorder="1" applyAlignment="1" applyProtection="1">
      <alignment/>
      <protection hidden="1"/>
    </xf>
    <xf numFmtId="183" fontId="12" fillId="33" borderId="10" xfId="0" applyNumberFormat="1" applyFont="1" applyFill="1" applyBorder="1" applyAlignment="1" applyProtection="1" quotePrefix="1">
      <alignment horizontal="center" vertical="center" wrapText="1"/>
      <protection locked="0"/>
    </xf>
    <xf numFmtId="49" fontId="21" fillId="32" borderId="0" xfId="0" applyNumberFormat="1" applyFont="1" applyFill="1" applyBorder="1" applyAlignment="1" applyProtection="1">
      <alignment horizontal="left" vertical="center"/>
      <protection hidden="1"/>
    </xf>
    <xf numFmtId="49" fontId="16" fillId="32" borderId="0" xfId="0" applyNumberFormat="1" applyFont="1" applyFill="1" applyBorder="1" applyAlignment="1" applyProtection="1">
      <alignment horizontal="left" vertical="center" wrapText="1"/>
      <protection hidden="1"/>
    </xf>
    <xf numFmtId="0" fontId="7" fillId="32" borderId="0" xfId="0" applyFont="1" applyFill="1" applyBorder="1" applyAlignment="1" applyProtection="1" quotePrefix="1">
      <alignment horizontal="left" vertical="center" wrapText="1"/>
      <protection hidden="1"/>
    </xf>
    <xf numFmtId="0" fontId="7" fillId="32" borderId="0" xfId="0" applyFont="1" applyFill="1" applyBorder="1" applyAlignment="1" applyProtection="1">
      <alignment horizontal="left" vertical="center" wrapText="1"/>
      <protection hidden="1"/>
    </xf>
    <xf numFmtId="49" fontId="16" fillId="32" borderId="0" xfId="0" applyNumberFormat="1" applyFont="1" applyFill="1" applyBorder="1" applyAlignment="1" applyProtection="1" quotePrefix="1">
      <alignment horizontal="left" vertical="center"/>
      <protection hidden="1"/>
    </xf>
    <xf numFmtId="0" fontId="6" fillId="32" borderId="0" xfId="0" applyFont="1" applyFill="1" applyBorder="1" applyAlignment="1" applyProtection="1" quotePrefix="1">
      <alignment horizontal="left" vertical="center" wrapText="1"/>
      <protection hidden="1"/>
    </xf>
    <xf numFmtId="171" fontId="0" fillId="32" borderId="0" xfId="0" applyNumberFormat="1" applyFill="1" applyBorder="1" applyAlignment="1" applyProtection="1">
      <alignment horizontal="center" vertical="center"/>
      <protection hidden="1"/>
    </xf>
    <xf numFmtId="171" fontId="0" fillId="32" borderId="0" xfId="0" applyNumberFormat="1" applyFill="1" applyBorder="1" applyAlignment="1" applyProtection="1">
      <alignment horizontal="left" vertical="center"/>
      <protection hidden="1"/>
    </xf>
    <xf numFmtId="0" fontId="6" fillId="33" borderId="19"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protection locked="0"/>
    </xf>
    <xf numFmtId="0" fontId="6" fillId="33" borderId="0" xfId="0" applyNumberFormat="1" applyFont="1" applyFill="1" applyBorder="1" applyAlignment="1" applyProtection="1">
      <alignment horizontal="left" wrapText="1"/>
      <protection locked="0"/>
    </xf>
    <xf numFmtId="0"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wrapText="1"/>
      <protection locked="0"/>
    </xf>
    <xf numFmtId="14"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36" fillId="0" borderId="0" xfId="0" applyFont="1" applyAlignment="1">
      <alignment horizontal="left" wrapText="1"/>
    </xf>
    <xf numFmtId="0" fontId="36" fillId="0" borderId="0" xfId="0" applyFont="1" applyAlignment="1">
      <alignment wrapText="1"/>
    </xf>
    <xf numFmtId="0" fontId="37" fillId="32" borderId="0" xfId="0" applyFont="1" applyFill="1" applyBorder="1" applyAlignment="1" applyProtection="1" quotePrefix="1">
      <alignment horizontal="left" vertical="center" wrapText="1"/>
      <protection hidden="1"/>
    </xf>
    <xf numFmtId="0" fontId="21" fillId="32" borderId="0" xfId="0" applyFont="1" applyFill="1" applyBorder="1" applyAlignment="1" applyProtection="1" quotePrefix="1">
      <alignment horizontal="right" vertical="center"/>
      <protection hidden="1"/>
    </xf>
    <xf numFmtId="0" fontId="21" fillId="32" borderId="0" xfId="0" applyFont="1" applyFill="1" applyBorder="1" applyAlignment="1" applyProtection="1">
      <alignment horizontal="left" wrapText="1"/>
      <protection hidden="1"/>
    </xf>
    <xf numFmtId="0" fontId="7" fillId="32" borderId="0" xfId="0" applyFont="1" applyFill="1" applyBorder="1" applyAlignment="1" applyProtection="1">
      <alignment horizontal="center" vertical="center" wrapText="1"/>
      <protection locked="0"/>
    </xf>
    <xf numFmtId="14" fontId="6" fillId="33" borderId="0" xfId="0" applyNumberFormat="1" applyFont="1" applyFill="1" applyBorder="1" applyAlignment="1" applyProtection="1">
      <alignment horizontal="center" vertical="center" shrinkToFit="1"/>
      <protection locked="0"/>
    </xf>
    <xf numFmtId="0" fontId="40" fillId="32" borderId="0" xfId="0" applyFont="1" applyFill="1" applyBorder="1" applyAlignment="1" applyProtection="1" quotePrefix="1">
      <alignment horizontal="left" vertical="center" wrapText="1"/>
      <protection hidden="1"/>
    </xf>
    <xf numFmtId="0" fontId="7" fillId="3" borderId="20" xfId="0" applyFont="1" applyFill="1" applyBorder="1" applyAlignment="1" applyProtection="1">
      <alignment horizontal="center" vertical="center"/>
      <protection locked="0"/>
    </xf>
    <xf numFmtId="185" fontId="12" fillId="33" borderId="15" xfId="0" applyNumberFormat="1" applyFont="1" applyFill="1" applyBorder="1" applyAlignment="1" applyProtection="1">
      <alignment horizontal="center" vertical="center" wrapText="1"/>
      <protection hidden="1"/>
    </xf>
    <xf numFmtId="183" fontId="12" fillId="33" borderId="15" xfId="0" applyNumberFormat="1" applyFont="1" applyFill="1" applyBorder="1" applyAlignment="1" applyProtection="1">
      <alignment horizontal="center" vertical="center" wrapText="1"/>
      <protection hidden="1"/>
    </xf>
    <xf numFmtId="0" fontId="6" fillId="32" borderId="0" xfId="0"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0" fontId="0" fillId="32" borderId="0" xfId="0" applyFill="1" applyBorder="1" applyAlignment="1" applyProtection="1">
      <alignment horizontal="left" vertical="center"/>
      <protection/>
    </xf>
    <xf numFmtId="49" fontId="16"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0" fontId="0" fillId="32" borderId="0" xfId="0" applyFill="1" applyAlignment="1" applyProtection="1">
      <alignment/>
      <protection/>
    </xf>
    <xf numFmtId="171" fontId="0" fillId="32" borderId="0" xfId="0" applyNumberFormat="1" applyFont="1" applyFill="1" applyBorder="1" applyAlignment="1" applyProtection="1">
      <alignment/>
      <protection/>
    </xf>
    <xf numFmtId="171" fontId="0" fillId="32" borderId="0" xfId="0" applyNumberFormat="1" applyFont="1" applyFill="1" applyAlignment="1" applyProtection="1">
      <alignment/>
      <protection/>
    </xf>
    <xf numFmtId="171" fontId="0" fillId="32" borderId="0" xfId="0" applyNumberFormat="1" applyFont="1" applyFill="1" applyBorder="1" applyAlignment="1" applyProtection="1">
      <alignment horizontal="center" vertical="center"/>
      <protection/>
    </xf>
    <xf numFmtId="49" fontId="28" fillId="32" borderId="0" xfId="0" applyNumberFormat="1" applyFont="1" applyFill="1" applyBorder="1" applyAlignment="1" applyProtection="1" quotePrefix="1">
      <alignment horizontal="left" vertical="center"/>
      <protection/>
    </xf>
    <xf numFmtId="0" fontId="12"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171" fontId="0" fillId="32" borderId="0" xfId="0" applyNumberFormat="1" applyFont="1" applyFill="1" applyBorder="1" applyAlignment="1" applyProtection="1">
      <alignment/>
      <protection/>
    </xf>
    <xf numFmtId="49" fontId="29"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171" fontId="0" fillId="32" borderId="0" xfId="0" applyNumberFormat="1" applyFont="1" applyFill="1" applyBorder="1" applyAlignment="1" applyProtection="1">
      <alignment horizontal="center" vertical="center"/>
      <protection/>
    </xf>
    <xf numFmtId="49" fontId="20" fillId="32" borderId="0" xfId="0" applyNumberFormat="1" applyFont="1" applyFill="1" applyBorder="1" applyAlignment="1" applyProtection="1" quotePrefix="1">
      <alignment horizontal="left" vertical="center"/>
      <protection/>
    </xf>
    <xf numFmtId="49" fontId="28" fillId="32" borderId="0" xfId="0" applyNumberFormat="1" applyFont="1" applyFill="1" applyBorder="1" applyAlignment="1" applyProtection="1">
      <alignment horizontal="left" vertical="center"/>
      <protection/>
    </xf>
    <xf numFmtId="0" fontId="17" fillId="32" borderId="0" xfId="0" applyFont="1" applyFill="1" applyAlignment="1" applyProtection="1">
      <alignment/>
      <protection/>
    </xf>
    <xf numFmtId="49" fontId="34" fillId="32" borderId="0" xfId="0" applyNumberFormat="1" applyFont="1" applyFill="1" applyBorder="1" applyAlignment="1" applyProtection="1">
      <alignment horizontal="left" vertical="center"/>
      <protection/>
    </xf>
    <xf numFmtId="14" fontId="19" fillId="32" borderId="0" xfId="0" applyNumberFormat="1" applyFont="1" applyFill="1" applyAlignment="1">
      <alignment/>
    </xf>
    <xf numFmtId="0" fontId="19" fillId="32" borderId="0" xfId="0" applyFont="1" applyFill="1" applyAlignment="1">
      <alignment/>
    </xf>
    <xf numFmtId="0" fontId="25"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right" vertical="center"/>
      <protection hidden="1"/>
    </xf>
    <xf numFmtId="181" fontId="6" fillId="33" borderId="12" xfId="60" applyNumberFormat="1" applyFont="1" applyFill="1" applyBorder="1" applyAlignment="1" applyProtection="1">
      <alignment horizontal="center" shrinkToFit="1"/>
      <protection locked="0"/>
    </xf>
    <xf numFmtId="181" fontId="27" fillId="33" borderId="11" xfId="60" applyNumberFormat="1" applyFont="1" applyFill="1" applyBorder="1" applyAlignment="1" applyProtection="1">
      <alignment horizontal="center" vertical="center" shrinkToFit="1"/>
      <protection locked="0"/>
    </xf>
    <xf numFmtId="0" fontId="6" fillId="33" borderId="10" xfId="0" applyFont="1" applyFill="1" applyBorder="1" applyAlignment="1" applyProtection="1">
      <alignment horizontal="left" vertical="center" wrapText="1" indent="2"/>
      <protection locked="0"/>
    </xf>
    <xf numFmtId="0" fontId="6" fillId="33" borderId="21" xfId="0" applyFont="1" applyFill="1" applyBorder="1" applyAlignment="1" applyProtection="1">
      <alignment horizontal="left"/>
      <protection locked="0"/>
    </xf>
    <xf numFmtId="0" fontId="6" fillId="33" borderId="19" xfId="0" applyFont="1" applyFill="1" applyBorder="1" applyAlignment="1" applyProtection="1">
      <alignment horizontal="left"/>
      <protection locked="0"/>
    </xf>
    <xf numFmtId="0" fontId="6" fillId="33" borderId="21" xfId="0" applyNumberFormat="1" applyFont="1" applyFill="1" applyBorder="1" applyAlignment="1" applyProtection="1">
      <alignment horizontal="left" wrapText="1"/>
      <protection locked="0"/>
    </xf>
    <xf numFmtId="0" fontId="6" fillId="33" borderId="19" xfId="0" applyNumberFormat="1" applyFont="1" applyFill="1" applyBorder="1" applyAlignment="1" applyProtection="1">
      <alignment horizontal="left" wrapText="1"/>
      <protection locked="0"/>
    </xf>
    <xf numFmtId="0" fontId="6" fillId="33" borderId="22" xfId="0" applyNumberFormat="1" applyFont="1" applyFill="1" applyBorder="1" applyAlignment="1" applyProtection="1">
      <alignment horizontal="left" wrapText="1"/>
      <protection locked="0"/>
    </xf>
    <xf numFmtId="0" fontId="8" fillId="33" borderId="0" xfId="0" applyFont="1" applyFill="1" applyBorder="1" applyAlignment="1" applyProtection="1">
      <alignment horizontal="right" wrapText="1"/>
      <protection locked="0"/>
    </xf>
    <xf numFmtId="14" fontId="6" fillId="33" borderId="21" xfId="0" applyNumberFormat="1" applyFont="1" applyFill="1" applyBorder="1" applyAlignment="1" applyProtection="1">
      <alignment horizontal="center" vertical="center" shrinkToFit="1"/>
      <protection locked="0"/>
    </xf>
    <xf numFmtId="14" fontId="6" fillId="33" borderId="22" xfId="0" applyNumberFormat="1" applyFont="1" applyFill="1" applyBorder="1" applyAlignment="1" applyProtection="1">
      <alignment horizontal="center" vertical="center" shrinkToFit="1"/>
      <protection locked="0"/>
    </xf>
    <xf numFmtId="182" fontId="25" fillId="32" borderId="0" xfId="0" applyNumberFormat="1" applyFont="1" applyFill="1" applyBorder="1" applyAlignment="1" applyProtection="1">
      <alignment horizontal="left" vertical="center" indent="3"/>
      <protection hidden="1"/>
    </xf>
    <xf numFmtId="0" fontId="8" fillId="33" borderId="0" xfId="0" applyFont="1" applyFill="1" applyBorder="1" applyAlignment="1" applyProtection="1">
      <alignment horizontal="right"/>
      <protection locked="0"/>
    </xf>
    <xf numFmtId="1" fontId="6" fillId="33" borderId="21" xfId="0" applyNumberFormat="1" applyFont="1" applyFill="1" applyBorder="1" applyAlignment="1" applyProtection="1">
      <alignment horizontal="left" wrapText="1"/>
      <protection locked="0"/>
    </xf>
    <xf numFmtId="1" fontId="6" fillId="33" borderId="19" xfId="0" applyNumberFormat="1" applyFont="1" applyFill="1" applyBorder="1" applyAlignment="1" applyProtection="1">
      <alignment horizontal="left" wrapText="1"/>
      <protection locked="0"/>
    </xf>
    <xf numFmtId="1" fontId="6" fillId="33" borderId="22" xfId="0" applyNumberFormat="1" applyFont="1" applyFill="1" applyBorder="1" applyAlignment="1" applyProtection="1">
      <alignment horizontal="left" wrapText="1"/>
      <protection locked="0"/>
    </xf>
    <xf numFmtId="0" fontId="39" fillId="32" borderId="0" xfId="0" applyFont="1" applyFill="1" applyBorder="1" applyAlignment="1" applyProtection="1">
      <alignment horizontal="left" wrapText="1"/>
      <protection hidden="1"/>
    </xf>
    <xf numFmtId="0" fontId="21" fillId="32" borderId="0" xfId="0" applyFont="1" applyFill="1" applyBorder="1" applyAlignment="1" applyProtection="1">
      <alignment horizontal="left" wrapText="1"/>
      <protection hidden="1"/>
    </xf>
    <xf numFmtId="0" fontId="21" fillId="32" borderId="23" xfId="0" applyFont="1" applyFill="1" applyBorder="1" applyAlignment="1" applyProtection="1">
      <alignment horizontal="left" wrapText="1"/>
      <protection hidden="1"/>
    </xf>
    <xf numFmtId="0" fontId="7" fillId="32" borderId="11" xfId="0" applyFont="1" applyFill="1" applyBorder="1" applyAlignment="1" applyProtection="1">
      <alignment horizontal="center" vertical="center" wrapText="1"/>
      <protection hidden="1"/>
    </xf>
    <xf numFmtId="0" fontId="7" fillId="32" borderId="18" xfId="0" applyFont="1" applyFill="1" applyBorder="1" applyAlignment="1" applyProtection="1">
      <alignment horizontal="center" vertical="center" wrapText="1"/>
      <protection hidden="1"/>
    </xf>
    <xf numFmtId="0" fontId="21" fillId="32" borderId="0" xfId="0" applyFont="1" applyFill="1" applyBorder="1" applyAlignment="1" applyProtection="1" quotePrefix="1">
      <alignment horizontal="right" vertical="center"/>
      <protection hidden="1"/>
    </xf>
    <xf numFmtId="0" fontId="21" fillId="32" borderId="24" xfId="0" applyFont="1" applyFill="1" applyBorder="1" applyAlignment="1" applyProtection="1" quotePrefix="1">
      <alignment horizontal="right" vertical="center"/>
      <protection hidden="1"/>
    </xf>
    <xf numFmtId="0" fontId="21" fillId="32" borderId="0" xfId="0" applyFont="1" applyFill="1" applyBorder="1" applyAlignment="1" applyProtection="1">
      <alignment horizontal="right" vertical="center"/>
      <protection hidden="1"/>
    </xf>
    <xf numFmtId="0" fontId="21" fillId="32" borderId="24" xfId="0" applyFont="1" applyFill="1" applyBorder="1" applyAlignment="1" applyProtection="1">
      <alignment horizontal="right" vertical="center"/>
      <protection hidden="1"/>
    </xf>
    <xf numFmtId="0" fontId="7" fillId="32" borderId="12" xfId="0" applyFont="1" applyFill="1" applyBorder="1" applyAlignment="1" applyProtection="1">
      <alignment horizontal="center" vertical="center" wrapText="1"/>
      <protection hidden="1"/>
    </xf>
    <xf numFmtId="0" fontId="6" fillId="33" borderId="15" xfId="0" applyFont="1" applyFill="1" applyBorder="1" applyAlignment="1" applyProtection="1" quotePrefix="1">
      <alignment horizontal="left" vertical="center" wrapText="1" indent="1"/>
      <protection hidden="1"/>
    </xf>
    <xf numFmtId="0" fontId="6" fillId="33" borderId="16" xfId="0" applyFont="1" applyFill="1" applyBorder="1" applyAlignment="1" applyProtection="1" quotePrefix="1">
      <alignment horizontal="left" vertical="center" wrapText="1" indent="1"/>
      <protection hidden="1"/>
    </xf>
    <xf numFmtId="0" fontId="6" fillId="33" borderId="17" xfId="0" applyFont="1" applyFill="1" applyBorder="1" applyAlignment="1" applyProtection="1" quotePrefix="1">
      <alignment horizontal="left" vertical="center" wrapText="1" indent="1"/>
      <protection hidden="1"/>
    </xf>
    <xf numFmtId="0" fontId="6" fillId="33" borderId="15" xfId="0" applyFont="1" applyFill="1" applyBorder="1" applyAlignment="1" applyProtection="1" quotePrefix="1">
      <alignment horizontal="left" vertical="center" wrapText="1"/>
      <protection hidden="1"/>
    </xf>
    <xf numFmtId="0" fontId="6" fillId="33" borderId="16" xfId="0" applyFont="1" applyFill="1" applyBorder="1" applyAlignment="1" applyProtection="1" quotePrefix="1">
      <alignment horizontal="left" vertical="center" wrapText="1"/>
      <protection hidden="1"/>
    </xf>
    <xf numFmtId="0" fontId="6" fillId="33" borderId="17" xfId="0" applyFont="1" applyFill="1" applyBorder="1" applyAlignment="1" applyProtection="1" quotePrefix="1">
      <alignment horizontal="left" vertical="center" wrapText="1"/>
      <protection hidden="1"/>
    </xf>
    <xf numFmtId="0" fontId="6" fillId="33" borderId="21" xfId="0" applyFont="1" applyFill="1" applyBorder="1" applyAlignment="1" applyProtection="1" quotePrefix="1">
      <alignment horizontal="left" vertical="center" wrapText="1" indent="2"/>
      <protection hidden="1"/>
    </xf>
    <xf numFmtId="0" fontId="6" fillId="33" borderId="19" xfId="0" applyFont="1" applyFill="1" applyBorder="1" applyAlignment="1" applyProtection="1" quotePrefix="1">
      <alignment horizontal="left" vertical="center" wrapText="1" indent="2"/>
      <protection hidden="1"/>
    </xf>
    <xf numFmtId="0" fontId="6" fillId="33" borderId="22" xfId="0" applyFont="1" applyFill="1" applyBorder="1" applyAlignment="1" applyProtection="1" quotePrefix="1">
      <alignment horizontal="left" vertical="center" wrapText="1" indent="2"/>
      <protection hidden="1"/>
    </xf>
    <xf numFmtId="0" fontId="6" fillId="33" borderId="21" xfId="0" applyFont="1" applyFill="1" applyBorder="1" applyAlignment="1" applyProtection="1" quotePrefix="1">
      <alignment horizontal="left" vertical="center" wrapText="1"/>
      <protection hidden="1"/>
    </xf>
    <xf numFmtId="0" fontId="6" fillId="33" borderId="19" xfId="0" applyFont="1" applyFill="1" applyBorder="1" applyAlignment="1" applyProtection="1" quotePrefix="1">
      <alignment horizontal="left" vertical="center" wrapText="1"/>
      <protection hidden="1"/>
    </xf>
    <xf numFmtId="0" fontId="6" fillId="33" borderId="22" xfId="0" applyFont="1" applyFill="1" applyBorder="1" applyAlignment="1" applyProtection="1" quotePrefix="1">
      <alignment horizontal="left" vertical="center" wrapText="1"/>
      <protection hidden="1"/>
    </xf>
    <xf numFmtId="0" fontId="6" fillId="33" borderId="21" xfId="0" applyFont="1" applyFill="1" applyBorder="1" applyAlignment="1" applyProtection="1">
      <alignment horizontal="left" vertical="center" wrapText="1"/>
      <protection hidden="1"/>
    </xf>
    <xf numFmtId="0" fontId="6" fillId="33" borderId="19" xfId="0" applyFont="1" applyFill="1" applyBorder="1" applyAlignment="1" applyProtection="1">
      <alignment horizontal="left" vertical="center" wrapText="1"/>
      <protection hidden="1"/>
    </xf>
    <xf numFmtId="0" fontId="6" fillId="33" borderId="22" xfId="0" applyFont="1" applyFill="1" applyBorder="1" applyAlignment="1" applyProtection="1">
      <alignment horizontal="left" vertical="center" wrapText="1"/>
      <protection hidden="1"/>
    </xf>
    <xf numFmtId="0" fontId="6" fillId="33" borderId="25" xfId="0" applyFont="1" applyFill="1" applyBorder="1" applyAlignment="1" applyProtection="1" quotePrefix="1">
      <alignment horizontal="left" vertical="center" wrapText="1" indent="1"/>
      <protection hidden="1"/>
    </xf>
    <xf numFmtId="0" fontId="6" fillId="33" borderId="14" xfId="0" applyFont="1" applyFill="1" applyBorder="1" applyAlignment="1" applyProtection="1" quotePrefix="1">
      <alignment horizontal="left" vertical="center" wrapText="1" indent="1"/>
      <protection hidden="1"/>
    </xf>
    <xf numFmtId="0" fontId="6" fillId="33" borderId="18" xfId="0" applyFont="1" applyFill="1" applyBorder="1" applyAlignment="1" applyProtection="1" quotePrefix="1">
      <alignment horizontal="left" vertical="center" wrapText="1" indent="1"/>
      <protection hidden="1"/>
    </xf>
    <xf numFmtId="0" fontId="6" fillId="33" borderId="25" xfId="0" applyFont="1" applyFill="1" applyBorder="1" applyAlignment="1" applyProtection="1" quotePrefix="1">
      <alignment horizontal="left" vertical="center" wrapText="1" indent="2"/>
      <protection hidden="1"/>
    </xf>
    <xf numFmtId="0" fontId="6" fillId="33" borderId="14" xfId="0" applyFont="1" applyFill="1" applyBorder="1" applyAlignment="1" applyProtection="1" quotePrefix="1">
      <alignment horizontal="left" vertical="center" wrapText="1" indent="2"/>
      <protection hidden="1"/>
    </xf>
    <xf numFmtId="0" fontId="6" fillId="33" borderId="18" xfId="0" applyFont="1" applyFill="1" applyBorder="1" applyAlignment="1" applyProtection="1" quotePrefix="1">
      <alignment horizontal="left" vertical="center" wrapText="1" indent="2"/>
      <protection hidden="1"/>
    </xf>
    <xf numFmtId="0" fontId="7" fillId="33" borderId="15" xfId="0" applyFont="1" applyFill="1" applyBorder="1" applyAlignment="1" applyProtection="1" quotePrefix="1">
      <alignment horizontal="left" vertical="center" wrapText="1"/>
      <protection locked="0"/>
    </xf>
    <xf numFmtId="0" fontId="7" fillId="33" borderId="16" xfId="0" applyFont="1" applyFill="1" applyBorder="1" applyAlignment="1" applyProtection="1" quotePrefix="1">
      <alignment horizontal="left" vertical="center" wrapText="1"/>
      <protection locked="0"/>
    </xf>
    <xf numFmtId="0" fontId="7" fillId="33" borderId="17" xfId="0" applyFont="1" applyFill="1" applyBorder="1" applyAlignment="1" applyProtection="1" quotePrefix="1">
      <alignment horizontal="left" vertical="center" wrapText="1"/>
      <protection locked="0"/>
    </xf>
    <xf numFmtId="0" fontId="7" fillId="33" borderId="15" xfId="0" applyFont="1" applyFill="1" applyBorder="1" applyAlignment="1" applyProtection="1" quotePrefix="1">
      <alignment horizontal="left" vertical="center" wrapText="1"/>
      <protection hidden="1"/>
    </xf>
    <xf numFmtId="0" fontId="7" fillId="33" borderId="16" xfId="0" applyFont="1" applyFill="1" applyBorder="1" applyAlignment="1" applyProtection="1" quotePrefix="1">
      <alignment horizontal="left" vertical="center" wrapText="1"/>
      <protection hidden="1"/>
    </xf>
    <xf numFmtId="0" fontId="7" fillId="33" borderId="17" xfId="0" applyFont="1" applyFill="1" applyBorder="1" applyAlignment="1" applyProtection="1" quotePrefix="1">
      <alignment horizontal="left" vertical="center" wrapText="1"/>
      <protection hidden="1"/>
    </xf>
    <xf numFmtId="0" fontId="6" fillId="33" borderId="26" xfId="0" applyFont="1" applyFill="1" applyBorder="1" applyAlignment="1" applyProtection="1" quotePrefix="1">
      <alignment horizontal="left" vertical="center" wrapText="1"/>
      <protection hidden="1"/>
    </xf>
    <xf numFmtId="0" fontId="6" fillId="33" borderId="0" xfId="0" applyFont="1" applyFill="1" applyBorder="1" applyAlignment="1" applyProtection="1" quotePrefix="1">
      <alignment horizontal="left" vertical="center" wrapText="1"/>
      <protection hidden="1"/>
    </xf>
    <xf numFmtId="0" fontId="6" fillId="33" borderId="24" xfId="0" applyFont="1" applyFill="1" applyBorder="1" applyAlignment="1" applyProtection="1" quotePrefix="1">
      <alignment horizontal="left" vertical="center" wrapText="1"/>
      <protection hidden="1"/>
    </xf>
    <xf numFmtId="0" fontId="7" fillId="33" borderId="21" xfId="0" applyFont="1" applyFill="1" applyBorder="1" applyAlignment="1" applyProtection="1" quotePrefix="1">
      <alignment horizontal="left" vertical="center" wrapText="1"/>
      <protection hidden="1"/>
    </xf>
    <xf numFmtId="0" fontId="7" fillId="33" borderId="19" xfId="0" applyFont="1" applyFill="1" applyBorder="1" applyAlignment="1" applyProtection="1" quotePrefix="1">
      <alignment horizontal="left" vertical="center" wrapText="1"/>
      <protection hidden="1"/>
    </xf>
    <xf numFmtId="0" fontId="7" fillId="33" borderId="22" xfId="0" applyFont="1" applyFill="1" applyBorder="1" applyAlignment="1" applyProtection="1" quotePrefix="1">
      <alignment horizontal="left" vertical="center" wrapText="1"/>
      <protection hidden="1"/>
    </xf>
    <xf numFmtId="0" fontId="6" fillId="33" borderId="15" xfId="0" applyFont="1" applyFill="1" applyBorder="1" applyAlignment="1" applyProtection="1" quotePrefix="1">
      <alignment horizontal="left" vertical="center" wrapText="1"/>
      <protection locked="0"/>
    </xf>
    <xf numFmtId="0" fontId="6" fillId="33" borderId="16" xfId="0" applyFont="1" applyFill="1" applyBorder="1" applyAlignment="1" applyProtection="1" quotePrefix="1">
      <alignment horizontal="left" vertical="center" wrapText="1"/>
      <protection locked="0"/>
    </xf>
    <xf numFmtId="0" fontId="6" fillId="33" borderId="17" xfId="0" applyFont="1" applyFill="1" applyBorder="1" applyAlignment="1" applyProtection="1" quotePrefix="1">
      <alignment horizontal="left" vertical="center" wrapText="1"/>
      <protection locked="0"/>
    </xf>
    <xf numFmtId="0" fontId="12" fillId="33" borderId="21" xfId="0" applyFont="1" applyFill="1" applyBorder="1" applyAlignment="1" applyProtection="1" quotePrefix="1">
      <alignment horizontal="center" vertical="center"/>
      <protection hidden="1"/>
    </xf>
    <xf numFmtId="0" fontId="12" fillId="33" borderId="19" xfId="0" applyFont="1" applyFill="1" applyBorder="1" applyAlignment="1" applyProtection="1" quotePrefix="1">
      <alignment horizontal="center" vertical="center"/>
      <protection hidden="1"/>
    </xf>
    <xf numFmtId="0" fontId="12" fillId="33" borderId="22" xfId="0" applyFont="1" applyFill="1" applyBorder="1" applyAlignment="1" applyProtection="1" quotePrefix="1">
      <alignment horizontal="center" vertical="center"/>
      <protection hidden="1"/>
    </xf>
    <xf numFmtId="0" fontId="6" fillId="33" borderId="26" xfId="0" applyFont="1" applyFill="1" applyBorder="1" applyAlignment="1" applyProtection="1" quotePrefix="1">
      <alignment horizontal="left" vertical="center" wrapText="1" indent="1"/>
      <protection hidden="1"/>
    </xf>
    <xf numFmtId="0" fontId="6" fillId="33" borderId="0" xfId="0" applyFont="1" applyFill="1" applyBorder="1" applyAlignment="1" applyProtection="1" quotePrefix="1">
      <alignment horizontal="left" vertical="center" wrapText="1" indent="1"/>
      <protection hidden="1"/>
    </xf>
    <xf numFmtId="0" fontId="6" fillId="33" borderId="24" xfId="0" applyFont="1" applyFill="1" applyBorder="1" applyAlignment="1" applyProtection="1" quotePrefix="1">
      <alignment horizontal="left" vertical="center" wrapText="1" indent="1"/>
      <protection hidden="1"/>
    </xf>
    <xf numFmtId="49" fontId="29" fillId="32" borderId="26"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7" fillId="33" borderId="15" xfId="0" applyFont="1" applyFill="1" applyBorder="1" applyAlignment="1" applyProtection="1" quotePrefix="1">
      <alignment horizontal="left" vertical="center" wrapText="1"/>
      <protection/>
    </xf>
    <xf numFmtId="0" fontId="7" fillId="33" borderId="16" xfId="0" applyFont="1" applyFill="1" applyBorder="1" applyAlignment="1" applyProtection="1" quotePrefix="1">
      <alignment horizontal="left" vertical="center" wrapText="1"/>
      <protection/>
    </xf>
    <xf numFmtId="0" fontId="7" fillId="33" borderId="17" xfId="0" applyFont="1" applyFill="1" applyBorder="1" applyAlignment="1" applyProtection="1" quotePrefix="1">
      <alignment horizontal="left" vertical="center" wrapText="1"/>
      <protection/>
    </xf>
    <xf numFmtId="0" fontId="7" fillId="33" borderId="21" xfId="0" applyFont="1" applyFill="1" applyBorder="1" applyAlignment="1" applyProtection="1">
      <alignment horizontal="center" vertical="center"/>
      <protection hidden="1"/>
    </xf>
    <xf numFmtId="0" fontId="7" fillId="33" borderId="19" xfId="0" applyFont="1" applyFill="1" applyBorder="1" applyAlignment="1" applyProtection="1">
      <alignment horizontal="center" vertical="center"/>
      <protection hidden="1"/>
    </xf>
    <xf numFmtId="0" fontId="7" fillId="33" borderId="22" xfId="0" applyFont="1" applyFill="1" applyBorder="1" applyAlignment="1" applyProtection="1">
      <alignment horizontal="center" vertical="center"/>
      <protection hidden="1"/>
    </xf>
    <xf numFmtId="0" fontId="6" fillId="33" borderId="15" xfId="0" applyFont="1" applyFill="1" applyBorder="1" applyAlignment="1" applyProtection="1">
      <alignment horizontal="left" vertical="center" wrapText="1" indent="2"/>
      <protection hidden="1"/>
    </xf>
    <xf numFmtId="0" fontId="6" fillId="33" borderId="16" xfId="0" applyFont="1" applyFill="1" applyBorder="1" applyAlignment="1" applyProtection="1">
      <alignment horizontal="left" vertical="center" wrapText="1" indent="2"/>
      <protection hidden="1"/>
    </xf>
    <xf numFmtId="0" fontId="6" fillId="33" borderId="17" xfId="0" applyFont="1" applyFill="1" applyBorder="1" applyAlignment="1" applyProtection="1">
      <alignment horizontal="left" vertical="center" wrapText="1" indent="2"/>
      <protection hidden="1"/>
    </xf>
    <xf numFmtId="0" fontId="7" fillId="32" borderId="0" xfId="0" applyFont="1" applyFill="1" applyBorder="1" applyAlignment="1" applyProtection="1">
      <alignment horizontal="center" vertical="center" wrapText="1"/>
      <protection locked="0"/>
    </xf>
    <xf numFmtId="0" fontId="12" fillId="33" borderId="21" xfId="0" applyFont="1" applyFill="1" applyBorder="1" applyAlignment="1" applyProtection="1">
      <alignment horizontal="center" vertical="center" wrapText="1"/>
      <protection hidden="1"/>
    </xf>
    <xf numFmtId="0" fontId="12" fillId="33" borderId="19" xfId="0" applyFont="1" applyFill="1" applyBorder="1" applyAlignment="1" applyProtection="1">
      <alignment horizontal="center" vertical="center" wrapText="1"/>
      <protection hidden="1"/>
    </xf>
    <xf numFmtId="0" fontId="12" fillId="33" borderId="22" xfId="0" applyFont="1" applyFill="1" applyBorder="1" applyAlignment="1" applyProtection="1">
      <alignment horizontal="center" vertical="center" wrapText="1"/>
      <protection hidden="1"/>
    </xf>
    <xf numFmtId="0" fontId="6" fillId="32" borderId="0" xfId="0" applyFont="1" applyFill="1" applyBorder="1" applyAlignment="1" applyProtection="1" quotePrefix="1">
      <alignment horizontal="left" vertical="center" wrapText="1"/>
      <protection hidden="1"/>
    </xf>
    <xf numFmtId="0" fontId="6" fillId="32" borderId="0" xfId="0" applyFont="1" applyFill="1" applyBorder="1" applyAlignment="1" applyProtection="1">
      <alignment horizontal="left" vertical="center" wrapText="1"/>
      <protection hidden="1"/>
    </xf>
    <xf numFmtId="49" fontId="16" fillId="32" borderId="26" xfId="0" applyNumberFormat="1" applyFont="1" applyFill="1" applyBorder="1" applyAlignment="1" applyProtection="1">
      <alignment horizontal="left" vertical="center" wrapText="1"/>
      <protection hidden="1"/>
    </xf>
    <xf numFmtId="49" fontId="16" fillId="32" borderId="0" xfId="0" applyNumberFormat="1" applyFont="1" applyFill="1" applyBorder="1" applyAlignment="1" applyProtection="1">
      <alignment horizontal="left" vertical="center" wrapText="1"/>
      <protection hidden="1"/>
    </xf>
    <xf numFmtId="0" fontId="12" fillId="33" borderId="10" xfId="0" applyFont="1" applyFill="1" applyBorder="1" applyAlignment="1" applyProtection="1" quotePrefix="1">
      <alignment horizontal="center" vertical="center"/>
      <protection hidden="1"/>
    </xf>
    <xf numFmtId="0" fontId="7" fillId="33" borderId="21" xfId="0" applyFont="1" applyFill="1" applyBorder="1" applyAlignment="1" applyProtection="1">
      <alignment horizontal="left" vertical="center" wrapText="1"/>
      <protection locked="0"/>
    </xf>
    <xf numFmtId="0" fontId="7" fillId="33" borderId="19" xfId="0" applyFont="1" applyFill="1" applyBorder="1" applyAlignment="1" applyProtection="1">
      <alignment horizontal="left" vertical="center" wrapText="1"/>
      <protection locked="0"/>
    </xf>
    <xf numFmtId="0" fontId="7" fillId="33" borderId="22" xfId="0" applyFont="1" applyFill="1" applyBorder="1" applyAlignment="1" applyProtection="1">
      <alignment horizontal="left" vertical="center" wrapTex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11" fillId="33" borderId="14" xfId="0" applyFont="1" applyFill="1" applyBorder="1" applyAlignment="1" applyProtection="1">
      <alignment horizontal="left" vertical="center"/>
      <protection hidden="1"/>
    </xf>
    <xf numFmtId="0" fontId="9" fillId="33" borderId="16" xfId="0" applyFont="1" applyFill="1" applyBorder="1" applyAlignment="1" applyProtection="1" quotePrefix="1">
      <alignment horizontal="center" vertical="center"/>
      <protection hidden="1"/>
    </xf>
    <xf numFmtId="0" fontId="2" fillId="33" borderId="14"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protection locked="0"/>
    </xf>
    <xf numFmtId="182" fontId="2" fillId="33" borderId="14" xfId="0" applyNumberFormat="1" applyFont="1" applyFill="1" applyBorder="1" applyAlignment="1" applyProtection="1">
      <alignment horizontal="center"/>
      <protection locked="0"/>
    </xf>
    <xf numFmtId="0" fontId="6" fillId="33" borderId="25" xfId="0" applyFont="1" applyFill="1" applyBorder="1" applyAlignment="1" applyProtection="1" quotePrefix="1">
      <alignment horizontal="left" vertical="center" wrapText="1"/>
      <protection hidden="1"/>
    </xf>
    <xf numFmtId="0" fontId="6" fillId="33" borderId="14" xfId="0" applyFont="1" applyFill="1" applyBorder="1" applyAlignment="1" applyProtection="1" quotePrefix="1">
      <alignment vertical="center" wrapText="1"/>
      <protection hidden="1"/>
    </xf>
    <xf numFmtId="0" fontId="6" fillId="33" borderId="18" xfId="0" applyFont="1" applyFill="1" applyBorder="1" applyAlignment="1" applyProtection="1" quotePrefix="1">
      <alignment vertical="center" wrapText="1"/>
      <protection hidden="1"/>
    </xf>
    <xf numFmtId="0" fontId="6" fillId="33" borderId="21" xfId="0" applyFont="1" applyFill="1" applyBorder="1" applyAlignment="1" applyProtection="1">
      <alignment horizontal="left" vertical="center" wrapText="1" indent="2"/>
      <protection hidden="1"/>
    </xf>
    <xf numFmtId="0" fontId="6" fillId="33" borderId="19" xfId="0" applyFont="1" applyFill="1" applyBorder="1" applyAlignment="1" applyProtection="1">
      <alignment horizontal="left" vertical="center" wrapText="1" indent="2"/>
      <protection hidden="1"/>
    </xf>
    <xf numFmtId="0" fontId="6" fillId="33" borderId="22" xfId="0" applyFont="1" applyFill="1" applyBorder="1" applyAlignment="1" applyProtection="1">
      <alignment horizontal="left" vertical="center" wrapText="1" indent="2"/>
      <protection hidden="1"/>
    </xf>
    <xf numFmtId="176" fontId="2" fillId="33" borderId="0" xfId="0" applyNumberFormat="1" applyFont="1" applyFill="1" applyBorder="1" applyAlignment="1" applyProtection="1">
      <alignment horizontal="left" vertical="center"/>
      <protection locked="0"/>
    </xf>
    <xf numFmtId="0" fontId="6" fillId="33" borderId="21" xfId="0" applyFont="1" applyFill="1" applyBorder="1" applyAlignment="1" applyProtection="1">
      <alignment horizontal="left" vertical="center" indent="1"/>
      <protection hidden="1"/>
    </xf>
    <xf numFmtId="0" fontId="6" fillId="33" borderId="19" xfId="0" applyFont="1" applyFill="1" applyBorder="1" applyAlignment="1" applyProtection="1">
      <alignment horizontal="left" vertical="center" indent="1"/>
      <protection hidden="1"/>
    </xf>
    <xf numFmtId="0" fontId="6" fillId="33" borderId="22" xfId="0" applyFont="1" applyFill="1" applyBorder="1" applyAlignment="1" applyProtection="1">
      <alignment horizontal="left" vertical="center" indent="1"/>
      <protection hidden="1"/>
    </xf>
    <xf numFmtId="0" fontId="6" fillId="33" borderId="21" xfId="0" applyFont="1" applyFill="1" applyBorder="1" applyAlignment="1" applyProtection="1">
      <alignment horizontal="left" vertical="center" wrapText="1" indent="1"/>
      <protection hidden="1"/>
    </xf>
    <xf numFmtId="0" fontId="6" fillId="33" borderId="19" xfId="0" applyFont="1" applyFill="1" applyBorder="1" applyAlignment="1" applyProtection="1">
      <alignment horizontal="left" vertical="center" wrapText="1" indent="1"/>
      <protection hidden="1"/>
    </xf>
    <xf numFmtId="0" fontId="6" fillId="33" borderId="22" xfId="0" applyFont="1" applyFill="1" applyBorder="1" applyAlignment="1" applyProtection="1">
      <alignment horizontal="left" vertical="center" wrapText="1" indent="1"/>
      <protection hidden="1"/>
    </xf>
    <xf numFmtId="188" fontId="6" fillId="34" borderId="21" xfId="0" applyNumberFormat="1" applyFont="1" applyFill="1" applyBorder="1" applyAlignment="1" applyProtection="1">
      <alignment horizontal="center" vertical="center"/>
      <protection hidden="1"/>
    </xf>
    <xf numFmtId="188" fontId="6" fillId="34" borderId="19" xfId="0" applyNumberFormat="1" applyFont="1" applyFill="1" applyBorder="1" applyAlignment="1" applyProtection="1">
      <alignment horizontal="center" vertical="center"/>
      <protection hidden="1"/>
    </xf>
    <xf numFmtId="188" fontId="6" fillId="34" borderId="22" xfId="0" applyNumberFormat="1" applyFont="1" applyFill="1" applyBorder="1" applyAlignment="1" applyProtection="1">
      <alignment horizontal="center" vertical="center"/>
      <protection hidden="1"/>
    </xf>
    <xf numFmtId="181" fontId="6" fillId="33" borderId="25" xfId="0" applyNumberFormat="1" applyFont="1" applyFill="1" applyBorder="1" applyAlignment="1" applyProtection="1">
      <alignment horizontal="center"/>
      <protection locked="0"/>
    </xf>
    <xf numFmtId="181" fontId="6" fillId="33" borderId="14" xfId="0" applyNumberFormat="1" applyFont="1" applyFill="1" applyBorder="1" applyAlignment="1" applyProtection="1">
      <alignment horizontal="center"/>
      <protection locked="0"/>
    </xf>
    <xf numFmtId="181" fontId="6" fillId="33" borderId="18" xfId="0" applyNumberFormat="1" applyFont="1" applyFill="1" applyBorder="1" applyAlignment="1" applyProtection="1">
      <alignment horizontal="center"/>
      <protection locked="0"/>
    </xf>
    <xf numFmtId="181" fontId="6" fillId="33" borderId="21" xfId="0" applyNumberFormat="1" applyFont="1" applyFill="1" applyBorder="1" applyAlignment="1" applyProtection="1">
      <alignment horizontal="center" vertical="center"/>
      <protection locked="0"/>
    </xf>
    <xf numFmtId="181" fontId="6" fillId="33" borderId="19" xfId="0" applyNumberFormat="1" applyFont="1" applyFill="1" applyBorder="1" applyAlignment="1" applyProtection="1">
      <alignment horizontal="center" vertical="center"/>
      <protection locked="0"/>
    </xf>
    <xf numFmtId="181" fontId="6" fillId="33" borderId="22" xfId="0" applyNumberFormat="1" applyFont="1" applyFill="1" applyBorder="1" applyAlignment="1" applyProtection="1">
      <alignment horizontal="center" vertical="center"/>
      <protection locked="0"/>
    </xf>
    <xf numFmtId="0" fontId="6" fillId="33" borderId="15" xfId="0" applyFont="1" applyFill="1" applyBorder="1" applyAlignment="1" applyProtection="1">
      <alignment horizontal="left" vertical="center" wrapText="1" indent="1"/>
      <protection hidden="1"/>
    </xf>
    <xf numFmtId="0" fontId="6" fillId="33" borderId="16" xfId="0" applyFont="1" applyFill="1" applyBorder="1" applyAlignment="1" applyProtection="1">
      <alignment horizontal="left" vertical="center" wrapText="1" indent="1"/>
      <protection hidden="1"/>
    </xf>
    <xf numFmtId="0" fontId="6" fillId="33" borderId="17" xfId="0" applyFont="1" applyFill="1" applyBorder="1" applyAlignment="1" applyProtection="1">
      <alignment horizontal="left" vertical="center" wrapText="1" indent="1"/>
      <protection hidden="1"/>
    </xf>
    <xf numFmtId="0" fontId="6" fillId="33" borderId="25" xfId="0" applyFont="1" applyFill="1" applyBorder="1" applyAlignment="1" applyProtection="1">
      <alignment horizontal="left" vertical="center" wrapText="1" indent="1"/>
      <protection hidden="1"/>
    </xf>
    <xf numFmtId="0" fontId="6" fillId="33" borderId="14" xfId="0" applyFont="1" applyFill="1" applyBorder="1" applyAlignment="1" applyProtection="1">
      <alignment horizontal="left" vertical="center" wrapText="1" indent="1"/>
      <protection hidden="1"/>
    </xf>
    <xf numFmtId="0" fontId="6" fillId="33" borderId="18" xfId="0" applyFont="1" applyFill="1" applyBorder="1" applyAlignment="1" applyProtection="1">
      <alignment horizontal="left" vertical="center" wrapText="1" indent="1"/>
      <protection hidden="1"/>
    </xf>
    <xf numFmtId="181" fontId="6" fillId="34" borderId="21" xfId="0" applyNumberFormat="1" applyFont="1" applyFill="1" applyBorder="1" applyAlignment="1" applyProtection="1">
      <alignment horizontal="center" vertical="center"/>
      <protection hidden="1"/>
    </xf>
    <xf numFmtId="181" fontId="6" fillId="34" borderId="19" xfId="0" applyNumberFormat="1" applyFont="1" applyFill="1" applyBorder="1" applyAlignment="1" applyProtection="1">
      <alignment horizontal="center" vertical="center"/>
      <protection hidden="1"/>
    </xf>
    <xf numFmtId="181" fontId="6" fillId="34" borderId="22" xfId="0" applyNumberFormat="1" applyFont="1" applyFill="1" applyBorder="1" applyAlignment="1" applyProtection="1">
      <alignment horizontal="center" vertical="center"/>
      <protection hidden="1"/>
    </xf>
    <xf numFmtId="49" fontId="6" fillId="33" borderId="15" xfId="0" applyNumberFormat="1"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horizontal="center" vertical="center" wrapText="1"/>
      <protection hidden="1"/>
    </xf>
    <xf numFmtId="49" fontId="6" fillId="33" borderId="17" xfId="0" applyNumberFormat="1" applyFont="1" applyFill="1" applyBorder="1" applyAlignment="1" applyProtection="1">
      <alignment horizontal="center" vertical="center" wrapText="1"/>
      <protection hidden="1"/>
    </xf>
    <xf numFmtId="0" fontId="12" fillId="33" borderId="15" xfId="0" applyFont="1" applyFill="1" applyBorder="1" applyAlignment="1" applyProtection="1">
      <alignment horizontal="center" vertical="center"/>
      <protection hidden="1"/>
    </xf>
    <xf numFmtId="0" fontId="12" fillId="33" borderId="16" xfId="0" applyFont="1" applyFill="1" applyBorder="1" applyAlignment="1" applyProtection="1">
      <alignment horizontal="center" vertical="center"/>
      <protection hidden="1"/>
    </xf>
    <xf numFmtId="0" fontId="12" fillId="33" borderId="17" xfId="0" applyFont="1" applyFill="1" applyBorder="1" applyAlignment="1" applyProtection="1">
      <alignment horizontal="center" vertical="center"/>
      <protection hidden="1"/>
    </xf>
    <xf numFmtId="0" fontId="12" fillId="33" borderId="25" xfId="0" applyFont="1" applyFill="1" applyBorder="1" applyAlignment="1" applyProtection="1">
      <alignment horizontal="center" vertical="center"/>
      <protection hidden="1"/>
    </xf>
    <xf numFmtId="0" fontId="12" fillId="33" borderId="14" xfId="0" applyFont="1" applyFill="1" applyBorder="1" applyAlignment="1" applyProtection="1">
      <alignment horizontal="center" vertical="center"/>
      <protection hidden="1"/>
    </xf>
    <xf numFmtId="0" fontId="12" fillId="33" borderId="18" xfId="0" applyFont="1" applyFill="1" applyBorder="1" applyAlignment="1" applyProtection="1">
      <alignment horizontal="center" vertical="center"/>
      <protection hidden="1"/>
    </xf>
    <xf numFmtId="0" fontId="8" fillId="33" borderId="0" xfId="0" applyFont="1" applyFill="1" applyBorder="1" applyAlignment="1" applyProtection="1">
      <alignment horizontal="right"/>
      <protection hidden="1"/>
    </xf>
    <xf numFmtId="0" fontId="3" fillId="33" borderId="0" xfId="0" applyFont="1" applyFill="1" applyBorder="1" applyAlignment="1" applyProtection="1">
      <alignment horizontal="center" vertical="center"/>
      <protection hidden="1"/>
    </xf>
    <xf numFmtId="188" fontId="6" fillId="33" borderId="21" xfId="0" applyNumberFormat="1" applyFont="1" applyFill="1" applyBorder="1" applyAlignment="1" applyProtection="1">
      <alignment horizontal="center" vertical="center"/>
      <protection locked="0"/>
    </xf>
    <xf numFmtId="188" fontId="6" fillId="33" borderId="19" xfId="0" applyNumberFormat="1" applyFont="1" applyFill="1" applyBorder="1" applyAlignment="1" applyProtection="1">
      <alignment horizontal="center" vertical="center"/>
      <protection locked="0"/>
    </xf>
    <xf numFmtId="188" fontId="6" fillId="33" borderId="22" xfId="0" applyNumberFormat="1" applyFont="1" applyFill="1" applyBorder="1" applyAlignment="1" applyProtection="1">
      <alignment horizontal="center" vertical="center"/>
      <protection locked="0"/>
    </xf>
    <xf numFmtId="171" fontId="2" fillId="33" borderId="14" xfId="0" applyNumberFormat="1" applyFont="1" applyFill="1" applyBorder="1" applyAlignment="1" applyProtection="1">
      <alignment horizontal="center" vertical="center" shrinkToFit="1"/>
      <protection hidden="1"/>
    </xf>
    <xf numFmtId="0" fontId="12" fillId="33" borderId="21" xfId="0" applyFont="1" applyFill="1" applyBorder="1" applyAlignment="1" applyProtection="1">
      <alignment horizontal="center" vertical="center"/>
      <protection locked="0"/>
    </xf>
    <xf numFmtId="0" fontId="12" fillId="33" borderId="19" xfId="0" applyFont="1" applyFill="1" applyBorder="1" applyAlignment="1" applyProtection="1">
      <alignment horizontal="center" vertical="center"/>
      <protection locked="0"/>
    </xf>
    <xf numFmtId="0" fontId="12" fillId="33" borderId="22" xfId="0" applyFont="1" applyFill="1" applyBorder="1" applyAlignment="1" applyProtection="1">
      <alignment horizontal="center" vertical="center"/>
      <protection locked="0"/>
    </xf>
    <xf numFmtId="0" fontId="6" fillId="33" borderId="21" xfId="0" applyFont="1" applyFill="1" applyBorder="1" applyAlignment="1" applyProtection="1">
      <alignment horizontal="left"/>
      <protection hidden="1"/>
    </xf>
    <xf numFmtId="0" fontId="6" fillId="33" borderId="19" xfId="0" applyFont="1" applyFill="1" applyBorder="1" applyAlignment="1" applyProtection="1">
      <alignment horizontal="left"/>
      <protection hidden="1"/>
    </xf>
    <xf numFmtId="171" fontId="6" fillId="33" borderId="21" xfId="0" applyNumberFormat="1" applyFont="1" applyFill="1" applyBorder="1" applyAlignment="1" applyProtection="1">
      <alignment horizontal="left" wrapText="1"/>
      <protection hidden="1"/>
    </xf>
    <xf numFmtId="171" fontId="6" fillId="33" borderId="19" xfId="0" applyNumberFormat="1" applyFont="1" applyFill="1" applyBorder="1" applyAlignment="1" applyProtection="1">
      <alignment horizontal="left" wrapText="1"/>
      <protection hidden="1"/>
    </xf>
    <xf numFmtId="171" fontId="6" fillId="33" borderId="22" xfId="0" applyNumberFormat="1" applyFont="1" applyFill="1" applyBorder="1" applyAlignment="1" applyProtection="1">
      <alignment horizontal="left" wrapText="1"/>
      <protection hidden="1"/>
    </xf>
    <xf numFmtId="0" fontId="12" fillId="33" borderId="11" xfId="0" applyFont="1" applyFill="1" applyBorder="1" applyAlignment="1" applyProtection="1">
      <alignment horizontal="center" vertical="center" wrapText="1"/>
      <protection hidden="1"/>
    </xf>
    <xf numFmtId="0" fontId="12" fillId="33" borderId="12" xfId="0"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vertical="center"/>
      <protection hidden="1"/>
    </xf>
    <xf numFmtId="49" fontId="6" fillId="33" borderId="17" xfId="0" applyNumberFormat="1" applyFont="1" applyFill="1" applyBorder="1" applyAlignment="1" applyProtection="1">
      <alignment vertical="center"/>
      <protection hidden="1"/>
    </xf>
    <xf numFmtId="189" fontId="6" fillId="34" borderId="21" xfId="0" applyNumberFormat="1" applyFont="1" applyFill="1" applyBorder="1" applyAlignment="1" applyProtection="1">
      <alignment horizontal="center" vertical="center"/>
      <protection hidden="1"/>
    </xf>
    <xf numFmtId="189" fontId="6" fillId="34" borderId="19" xfId="0" applyNumberFormat="1" applyFont="1" applyFill="1" applyBorder="1" applyAlignment="1" applyProtection="1">
      <alignment horizontal="center" vertical="center"/>
      <protection hidden="1"/>
    </xf>
    <xf numFmtId="189" fontId="6" fillId="34" borderId="22" xfId="0" applyNumberFormat="1" applyFont="1" applyFill="1" applyBorder="1" applyAlignment="1" applyProtection="1">
      <alignment horizontal="center" vertical="center"/>
      <protection hidden="1"/>
    </xf>
    <xf numFmtId="184" fontId="12" fillId="33" borderId="25" xfId="0" applyNumberFormat="1" applyFont="1" applyFill="1" applyBorder="1" applyAlignment="1" applyProtection="1" quotePrefix="1">
      <alignment horizontal="center" vertical="center" wrapText="1"/>
      <protection hidden="1"/>
    </xf>
    <xf numFmtId="184" fontId="12" fillId="33" borderId="14" xfId="0" applyNumberFormat="1" applyFont="1" applyFill="1" applyBorder="1" applyAlignment="1" applyProtection="1" quotePrefix="1">
      <alignment horizontal="center" vertical="center" wrapText="1"/>
      <protection hidden="1"/>
    </xf>
    <xf numFmtId="184" fontId="12" fillId="33" borderId="18" xfId="0" applyNumberFormat="1" applyFont="1" applyFill="1" applyBorder="1" applyAlignment="1" applyProtection="1" quotePrefix="1">
      <alignment horizontal="center" vertical="center" wrapText="1"/>
      <protection hidden="1"/>
    </xf>
    <xf numFmtId="181" fontId="6" fillId="33" borderId="14" xfId="0" applyNumberFormat="1" applyFont="1" applyFill="1" applyBorder="1" applyAlignment="1" applyProtection="1">
      <alignment horizontal="center" vertical="center"/>
      <protection locked="0"/>
    </xf>
    <xf numFmtId="181" fontId="6" fillId="33" borderId="18" xfId="0" applyNumberFormat="1" applyFont="1" applyFill="1" applyBorder="1" applyAlignment="1" applyProtection="1">
      <alignment horizontal="center" vertical="center"/>
      <protection locked="0"/>
    </xf>
    <xf numFmtId="199" fontId="6" fillId="33" borderId="21" xfId="0" applyNumberFormat="1" applyFont="1" applyFill="1" applyBorder="1" applyAlignment="1" applyProtection="1">
      <alignment horizontal="center" vertical="center"/>
      <protection locked="0"/>
    </xf>
    <xf numFmtId="199" fontId="6" fillId="33" borderId="19" xfId="0" applyNumberFormat="1" applyFont="1" applyFill="1" applyBorder="1" applyAlignment="1" applyProtection="1">
      <alignment horizontal="center" vertical="center"/>
      <protection locked="0"/>
    </xf>
    <xf numFmtId="199" fontId="6" fillId="33" borderId="22" xfId="0" applyNumberFormat="1" applyFont="1" applyFill="1" applyBorder="1" applyAlignment="1" applyProtection="1">
      <alignment horizontal="center" vertical="center"/>
      <protection locked="0"/>
    </xf>
    <xf numFmtId="188" fontId="6" fillId="33" borderId="14" xfId="0" applyNumberFormat="1" applyFont="1" applyFill="1" applyBorder="1" applyAlignment="1" applyProtection="1">
      <alignment horizontal="center" vertical="center"/>
      <protection locked="0"/>
    </xf>
    <xf numFmtId="188" fontId="6" fillId="33" borderId="18" xfId="0" applyNumberFormat="1" applyFont="1" applyFill="1" applyBorder="1" applyAlignment="1" applyProtection="1">
      <alignment horizontal="center" vertical="center"/>
      <protection locked="0"/>
    </xf>
    <xf numFmtId="184" fontId="7" fillId="33" borderId="14" xfId="0" applyNumberFormat="1" applyFont="1" applyFill="1" applyBorder="1" applyAlignment="1" applyProtection="1">
      <alignment horizontal="left" vertical="center"/>
      <protection hidden="1"/>
    </xf>
    <xf numFmtId="0" fontId="12" fillId="33" borderId="21" xfId="0" applyFont="1" applyFill="1" applyBorder="1" applyAlignment="1" applyProtection="1">
      <alignment horizontal="center" vertical="center"/>
      <protection hidden="1"/>
    </xf>
    <xf numFmtId="0" fontId="12" fillId="33" borderId="19" xfId="0" applyFont="1" applyFill="1" applyBorder="1" applyAlignment="1" applyProtection="1">
      <alignment horizontal="center" vertical="center"/>
      <protection hidden="1"/>
    </xf>
    <xf numFmtId="0" fontId="12" fillId="33" borderId="22" xfId="0" applyFont="1" applyFill="1" applyBorder="1" applyAlignment="1" applyProtection="1">
      <alignment horizontal="center" vertical="center"/>
      <protection hidden="1"/>
    </xf>
    <xf numFmtId="49" fontId="16" fillId="32" borderId="26" xfId="0" applyNumberFormat="1" applyFont="1" applyFill="1" applyBorder="1" applyAlignment="1" applyProtection="1">
      <alignment horizontal="left" vertical="center" wrapText="1"/>
      <protection/>
    </xf>
    <xf numFmtId="49" fontId="16" fillId="32" borderId="0" xfId="0" applyNumberFormat="1" applyFont="1" applyFill="1" applyBorder="1" applyAlignment="1" applyProtection="1">
      <alignment horizontal="left" vertical="center" wrapText="1"/>
      <protection/>
    </xf>
    <xf numFmtId="188" fontId="6" fillId="33" borderId="25" xfId="0" applyNumberFormat="1" applyFont="1" applyFill="1" applyBorder="1" applyAlignment="1" applyProtection="1">
      <alignment horizontal="center" vertical="center"/>
      <protection locked="0"/>
    </xf>
    <xf numFmtId="49" fontId="6" fillId="33" borderId="15" xfId="0" applyNumberFormat="1" applyFont="1" applyFill="1" applyBorder="1" applyAlignment="1" applyProtection="1">
      <alignment vertical="center"/>
      <protection hidden="1"/>
    </xf>
    <xf numFmtId="176" fontId="2" fillId="33" borderId="0" xfId="0" applyNumberFormat="1" applyFont="1" applyFill="1" applyBorder="1" applyAlignment="1" applyProtection="1">
      <alignment horizontal="left" vertical="center" indent="1"/>
      <protection locked="0"/>
    </xf>
    <xf numFmtId="0" fontId="8" fillId="33" borderId="0" xfId="0" applyFont="1" applyFill="1" applyBorder="1" applyAlignment="1" applyProtection="1">
      <alignment horizontal="right" vertical="top" wrapText="1"/>
      <protection hidden="1"/>
    </xf>
    <xf numFmtId="181" fontId="6" fillId="33" borderId="25" xfId="0" applyNumberFormat="1" applyFont="1" applyFill="1" applyBorder="1" applyAlignment="1" applyProtection="1">
      <alignment horizontal="center" vertical="center"/>
      <protection locked="0"/>
    </xf>
    <xf numFmtId="0" fontId="24" fillId="32" borderId="0" xfId="0" applyFont="1" applyFill="1" applyBorder="1" applyAlignment="1" applyProtection="1" quotePrefix="1">
      <alignment horizontal="left" vertical="center"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center"/>
      <protection locked="0"/>
    </xf>
    <xf numFmtId="0" fontId="26"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5">
    <dxf>
      <font>
        <color indexed="41"/>
      </font>
    </dxf>
    <dxf>
      <font>
        <color indexed="41"/>
      </font>
    </dxf>
    <dxf>
      <font>
        <color indexed="9"/>
      </font>
    </dxf>
    <dxf>
      <font>
        <color auto="1"/>
      </font>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0">
    <tabColor indexed="13"/>
  </sheetPr>
  <dimension ref="A1:S130"/>
  <sheetViews>
    <sheetView showGridLines="0" tabSelected="1" zoomScaleSheetLayoutView="100" zoomScalePageLayoutView="0" workbookViewId="0" topLeftCell="A15">
      <selection activeCell="A106" sqref="A106:IV114"/>
    </sheetView>
  </sheetViews>
  <sheetFormatPr defaultColWidth="9.00390625" defaultRowHeight="11.25" customHeight="1"/>
  <cols>
    <col min="1" max="1" width="15.375" style="35" customWidth="1"/>
    <col min="2" max="3" width="8.375" style="35" customWidth="1"/>
    <col min="4" max="4" width="11.00390625" style="35" customWidth="1"/>
    <col min="5" max="5" width="6.00390625" style="35" customWidth="1"/>
    <col min="6" max="7" width="21.00390625" style="35" customWidth="1"/>
    <col min="8" max="8" width="8.625" style="34" hidden="1" customWidth="1"/>
    <col min="9" max="9" width="7.625" style="35" hidden="1" customWidth="1"/>
    <col min="10" max="10" width="17.25390625" style="35" hidden="1" customWidth="1"/>
    <col min="11" max="11" width="19.75390625" style="35" hidden="1" customWidth="1"/>
    <col min="12" max="12" width="0" style="35" hidden="1" customWidth="1"/>
    <col min="13" max="13" width="8.75390625" style="76" customWidth="1"/>
    <col min="14" max="18" width="3.75390625" style="63" customWidth="1"/>
    <col min="19" max="16384" width="9.125" style="35" customWidth="1"/>
  </cols>
  <sheetData>
    <row r="1" spans="1:18" s="33" customFormat="1" ht="20.25" customHeight="1" hidden="1" thickBot="1">
      <c r="A1" s="112"/>
      <c r="B1" s="112"/>
      <c r="C1" s="112"/>
      <c r="D1" s="112"/>
      <c r="E1" s="112"/>
      <c r="F1" s="112"/>
      <c r="G1" s="112"/>
      <c r="H1" s="47"/>
      <c r="K1" s="48" t="s">
        <v>145</v>
      </c>
      <c r="L1" s="45"/>
      <c r="M1" s="115"/>
      <c r="N1" s="110"/>
      <c r="O1" s="46"/>
      <c r="P1" s="46"/>
      <c r="Q1" s="46"/>
      <c r="R1" s="46"/>
    </row>
    <row r="2" spans="1:18" s="33" customFormat="1" ht="25.5" customHeight="1" hidden="1" thickBot="1">
      <c r="A2" s="161" t="s">
        <v>96</v>
      </c>
      <c r="B2" s="162"/>
      <c r="C2" s="162"/>
      <c r="D2" s="162"/>
      <c r="E2" s="162"/>
      <c r="F2" s="162"/>
      <c r="G2" s="162"/>
      <c r="H2" s="163"/>
      <c r="I2" s="19" t="s">
        <v>128</v>
      </c>
      <c r="J2" s="164" t="s">
        <v>143</v>
      </c>
      <c r="K2" s="164" t="s">
        <v>144</v>
      </c>
      <c r="N2" s="46"/>
      <c r="O2" s="46"/>
      <c r="P2" s="46"/>
      <c r="Q2" s="46"/>
      <c r="R2" s="46"/>
    </row>
    <row r="3" spans="1:18" s="33" customFormat="1" ht="19.5" customHeight="1" hidden="1" thickBot="1">
      <c r="A3" s="162" t="s">
        <v>97</v>
      </c>
      <c r="B3" s="162"/>
      <c r="C3" s="162"/>
      <c r="D3" s="162"/>
      <c r="E3" s="162"/>
      <c r="F3" s="162"/>
      <c r="G3" s="162"/>
      <c r="H3" s="163"/>
      <c r="I3" s="116">
        <v>2020</v>
      </c>
      <c r="J3" s="165"/>
      <c r="K3" s="170"/>
      <c r="N3" s="46"/>
      <c r="O3" s="46"/>
      <c r="P3" s="46"/>
      <c r="Q3" s="46"/>
      <c r="R3" s="46"/>
    </row>
    <row r="4" spans="1:18" s="33" customFormat="1" ht="15" customHeight="1" hidden="1">
      <c r="A4" s="162" t="s">
        <v>98</v>
      </c>
      <c r="B4" s="162"/>
      <c r="C4" s="162"/>
      <c r="D4" s="162"/>
      <c r="E4" s="162"/>
      <c r="F4" s="162"/>
      <c r="G4" s="162"/>
      <c r="H4" s="47"/>
      <c r="J4" s="49">
        <v>1</v>
      </c>
      <c r="K4" s="49">
        <v>2</v>
      </c>
      <c r="N4" s="46"/>
      <c r="O4" s="46"/>
      <c r="P4" s="46"/>
      <c r="Q4" s="46"/>
      <c r="R4" s="46"/>
    </row>
    <row r="5" spans="1:18" s="33" customFormat="1" ht="11.25" customHeight="1" hidden="1">
      <c r="A5" s="162"/>
      <c r="B5" s="162"/>
      <c r="C5" s="162"/>
      <c r="D5" s="162"/>
      <c r="E5" s="162"/>
      <c r="F5" s="162"/>
      <c r="G5" s="162"/>
      <c r="H5" s="168" t="s">
        <v>153</v>
      </c>
      <c r="I5" s="169"/>
      <c r="J5" s="82">
        <f>IF(J6="",VLOOKUP($I$2,$E$116:$G$125,2,0),J6)</f>
        <v>43831</v>
      </c>
      <c r="K5" s="82">
        <f>IF(K6="",VLOOKUP($I$2,$E$116:$G$125,3,0),K6)</f>
        <v>44196</v>
      </c>
      <c r="N5" s="46"/>
      <c r="O5" s="46"/>
      <c r="P5" s="46"/>
      <c r="Q5" s="46"/>
      <c r="R5" s="46"/>
    </row>
    <row r="6" spans="1:18" s="33" customFormat="1" ht="18.75" customHeight="1" hidden="1">
      <c r="A6" s="162"/>
      <c r="B6" s="162"/>
      <c r="C6" s="162"/>
      <c r="D6" s="162"/>
      <c r="E6" s="162"/>
      <c r="F6" s="162"/>
      <c r="G6" s="162"/>
      <c r="H6" s="166" t="s">
        <v>154</v>
      </c>
      <c r="I6" s="167"/>
      <c r="J6" s="23"/>
      <c r="K6" s="23"/>
      <c r="N6" s="46">
        <f>MONTH(J5)</f>
        <v>1</v>
      </c>
      <c r="O6" s="46" t="str">
        <f>VLOOKUP(N6,$A$115:$B$126,2,0)</f>
        <v>январь</v>
      </c>
      <c r="P6" s="46">
        <f>MONTH(K5)</f>
        <v>12</v>
      </c>
      <c r="Q6" s="46" t="str">
        <f>VLOOKUP(P6,$A$115:$B$126,2,0)</f>
        <v>декабрь</v>
      </c>
      <c r="R6" s="46">
        <f>YEAR(K5)</f>
        <v>2020</v>
      </c>
    </row>
    <row r="7" spans="1:18" s="33" customFormat="1" ht="15" customHeight="1" hidden="1">
      <c r="A7" s="112"/>
      <c r="B7" s="112"/>
      <c r="C7" s="112"/>
      <c r="D7" s="112"/>
      <c r="E7" s="112"/>
      <c r="F7" s="112"/>
      <c r="G7" s="112"/>
      <c r="H7" s="111"/>
      <c r="I7" s="111"/>
      <c r="J7" s="37"/>
      <c r="K7" s="37"/>
      <c r="N7" s="46"/>
      <c r="O7" s="46"/>
      <c r="P7" s="46"/>
      <c r="Q7" s="46"/>
      <c r="R7" s="46"/>
    </row>
    <row r="8" spans="1:18" s="33" customFormat="1" ht="15" customHeight="1" hidden="1">
      <c r="A8" s="112"/>
      <c r="B8" s="112"/>
      <c r="C8" s="112"/>
      <c r="D8" s="112"/>
      <c r="E8" s="112"/>
      <c r="F8" s="112"/>
      <c r="G8" s="112"/>
      <c r="H8" s="111"/>
      <c r="I8" s="111"/>
      <c r="J8" s="37"/>
      <c r="K8" s="37"/>
      <c r="N8" s="46"/>
      <c r="O8" s="46"/>
      <c r="P8" s="46"/>
      <c r="Q8" s="46"/>
      <c r="R8" s="46"/>
    </row>
    <row r="9" spans="1:18" s="33" customFormat="1" ht="15" customHeight="1" hidden="1">
      <c r="A9" s="112"/>
      <c r="B9" s="112"/>
      <c r="C9" s="112"/>
      <c r="D9" s="112"/>
      <c r="E9" s="112"/>
      <c r="F9" s="112"/>
      <c r="G9" s="112"/>
      <c r="H9" s="111"/>
      <c r="I9" s="111"/>
      <c r="J9" s="37"/>
      <c r="K9" s="37"/>
      <c r="N9" s="46"/>
      <c r="O9" s="46"/>
      <c r="P9" s="46"/>
      <c r="Q9" s="46"/>
      <c r="R9" s="46"/>
    </row>
    <row r="10" spans="1:18" s="33" customFormat="1" ht="15" customHeight="1" hidden="1">
      <c r="A10" s="112"/>
      <c r="B10" s="112"/>
      <c r="C10" s="112"/>
      <c r="D10" s="112"/>
      <c r="E10" s="112"/>
      <c r="F10" s="112"/>
      <c r="G10" s="112"/>
      <c r="H10" s="111"/>
      <c r="I10" s="111"/>
      <c r="J10" s="37"/>
      <c r="K10" s="37"/>
      <c r="N10" s="46"/>
      <c r="O10" s="46"/>
      <c r="P10" s="46"/>
      <c r="Q10" s="46"/>
      <c r="R10" s="46"/>
    </row>
    <row r="11" spans="1:18" s="33" customFormat="1" ht="15" customHeight="1" hidden="1">
      <c r="A11" s="112"/>
      <c r="B11" s="112"/>
      <c r="C11" s="112"/>
      <c r="D11" s="112"/>
      <c r="E11" s="112"/>
      <c r="F11" s="112"/>
      <c r="G11" s="112"/>
      <c r="H11" s="111"/>
      <c r="I11" s="111"/>
      <c r="J11" s="37"/>
      <c r="K11" s="37"/>
      <c r="N11" s="46"/>
      <c r="O11" s="46"/>
      <c r="P11" s="46"/>
      <c r="Q11" s="46"/>
      <c r="R11" s="46"/>
    </row>
    <row r="12" spans="1:18" s="33" customFormat="1" ht="15" customHeight="1" hidden="1">
      <c r="A12" s="112"/>
      <c r="B12" s="112"/>
      <c r="C12" s="112"/>
      <c r="D12" s="112"/>
      <c r="E12" s="112"/>
      <c r="F12" s="112"/>
      <c r="G12" s="112"/>
      <c r="H12" s="111"/>
      <c r="I12" s="111"/>
      <c r="J12" s="37"/>
      <c r="K12" s="37"/>
      <c r="N12" s="46"/>
      <c r="O12" s="46"/>
      <c r="P12" s="46"/>
      <c r="Q12" s="46"/>
      <c r="R12" s="46"/>
    </row>
    <row r="13" spans="1:18" s="33" customFormat="1" ht="15" customHeight="1" hidden="1">
      <c r="A13" s="112"/>
      <c r="B13" s="112"/>
      <c r="C13" s="112"/>
      <c r="D13" s="112"/>
      <c r="E13" s="112"/>
      <c r="F13" s="112"/>
      <c r="G13" s="112"/>
      <c r="H13" s="111"/>
      <c r="I13" s="111"/>
      <c r="J13" s="37"/>
      <c r="K13" s="37"/>
      <c r="N13" s="46"/>
      <c r="O13" s="46"/>
      <c r="P13" s="46"/>
      <c r="Q13" s="46"/>
      <c r="R13" s="46"/>
    </row>
    <row r="14" spans="5:18" s="33" customFormat="1" ht="8.25" customHeight="1" hidden="1">
      <c r="E14" s="156"/>
      <c r="F14" s="156"/>
      <c r="G14" s="156"/>
      <c r="H14" s="34"/>
      <c r="N14" s="46"/>
      <c r="O14" s="46"/>
      <c r="P14" s="46"/>
      <c r="Q14" s="46"/>
      <c r="R14" s="46"/>
    </row>
    <row r="15" spans="1:18" s="3" customFormat="1" ht="11.25" customHeight="1">
      <c r="A15" s="4"/>
      <c r="B15" s="4"/>
      <c r="C15" s="4"/>
      <c r="D15" s="4"/>
      <c r="E15" s="4"/>
      <c r="F15" s="157" t="s">
        <v>38</v>
      </c>
      <c r="G15" s="157"/>
      <c r="H15" s="6"/>
      <c r="I15" s="33"/>
      <c r="J15" s="33"/>
      <c r="K15" s="33"/>
      <c r="L15" s="33"/>
      <c r="N15" s="21"/>
      <c r="O15" s="21"/>
      <c r="P15" s="21"/>
      <c r="Q15" s="21"/>
      <c r="R15" s="21"/>
    </row>
    <row r="16" spans="1:18" s="3" customFormat="1" ht="22.5" customHeight="1">
      <c r="A16" s="4"/>
      <c r="B16" s="4"/>
      <c r="C16" s="4"/>
      <c r="D16" s="4"/>
      <c r="E16" s="4"/>
      <c r="F16" s="153" t="s">
        <v>177</v>
      </c>
      <c r="G16" s="153"/>
      <c r="H16" s="6"/>
      <c r="I16" s="33"/>
      <c r="J16" s="33"/>
      <c r="K16" s="33"/>
      <c r="L16" s="33"/>
      <c r="N16" s="21"/>
      <c r="O16" s="21"/>
      <c r="P16" s="21"/>
      <c r="Q16" s="21"/>
      <c r="R16" s="21"/>
    </row>
    <row r="17" spans="1:18" s="3" customFormat="1" ht="11.25" customHeight="1">
      <c r="A17" s="4"/>
      <c r="B17" s="4"/>
      <c r="C17" s="4"/>
      <c r="D17" s="4"/>
      <c r="E17" s="4"/>
      <c r="F17" s="153"/>
      <c r="G17" s="153"/>
      <c r="H17" s="6"/>
      <c r="I17" s="33"/>
      <c r="J17" s="33"/>
      <c r="K17" s="33"/>
      <c r="L17" s="33"/>
      <c r="N17" s="21"/>
      <c r="O17" s="21"/>
      <c r="P17" s="21"/>
      <c r="Q17" s="21"/>
      <c r="R17" s="21"/>
    </row>
    <row r="18" spans="1:18" s="3" customFormat="1" ht="12.75" customHeight="1">
      <c r="A18" s="241" t="s">
        <v>39</v>
      </c>
      <c r="B18" s="241"/>
      <c r="C18" s="241"/>
      <c r="D18" s="241"/>
      <c r="E18" s="241"/>
      <c r="F18" s="241"/>
      <c r="G18" s="241"/>
      <c r="H18" s="6"/>
      <c r="I18" s="33"/>
      <c r="J18" s="33"/>
      <c r="K18" s="33"/>
      <c r="L18" s="33"/>
      <c r="N18" s="21"/>
      <c r="O18" s="21"/>
      <c r="P18" s="21"/>
      <c r="Q18" s="21"/>
      <c r="R18" s="21"/>
    </row>
    <row r="19" spans="1:18" s="3" customFormat="1" ht="14.25" customHeight="1">
      <c r="A19" s="4"/>
      <c r="B19" s="39" t="s">
        <v>129</v>
      </c>
      <c r="C19" s="242">
        <f>K5</f>
        <v>44196</v>
      </c>
      <c r="D19" s="242"/>
      <c r="E19" s="242"/>
      <c r="F19" s="242"/>
      <c r="G19" s="4"/>
      <c r="H19" s="6"/>
      <c r="I19" s="33"/>
      <c r="J19" s="33"/>
      <c r="K19" s="33"/>
      <c r="L19" s="33"/>
      <c r="N19" s="21"/>
      <c r="O19" s="21"/>
      <c r="P19" s="21"/>
      <c r="Q19" s="21"/>
      <c r="R19" s="21"/>
    </row>
    <row r="20" spans="1:18" s="3" customFormat="1" ht="12.75" customHeight="1">
      <c r="A20" s="2"/>
      <c r="B20" s="4"/>
      <c r="C20" s="4"/>
      <c r="D20" s="4"/>
      <c r="E20" s="4"/>
      <c r="F20" s="4"/>
      <c r="G20" s="4"/>
      <c r="H20" s="6"/>
      <c r="I20" s="33"/>
      <c r="J20" s="33"/>
      <c r="K20" s="33"/>
      <c r="L20" s="33"/>
      <c r="N20" s="21"/>
      <c r="O20" s="21"/>
      <c r="P20" s="21"/>
      <c r="Q20" s="21"/>
      <c r="R20" s="21"/>
    </row>
    <row r="21" spans="1:18" s="3" customFormat="1" ht="12.75">
      <c r="A21" s="148" t="s">
        <v>36</v>
      </c>
      <c r="B21" s="149"/>
      <c r="C21" s="149"/>
      <c r="D21" s="150" t="s">
        <v>270</v>
      </c>
      <c r="E21" s="151"/>
      <c r="F21" s="151"/>
      <c r="G21" s="152"/>
      <c r="H21" s="6"/>
      <c r="I21" s="33"/>
      <c r="J21" s="33"/>
      <c r="K21" s="33"/>
      <c r="L21" s="33"/>
      <c r="N21" s="21"/>
      <c r="O21" s="21"/>
      <c r="P21" s="21"/>
      <c r="Q21" s="21"/>
      <c r="R21" s="21"/>
    </row>
    <row r="22" spans="1:18" s="3" customFormat="1" ht="12.75">
      <c r="A22" s="148" t="s">
        <v>27</v>
      </c>
      <c r="B22" s="149"/>
      <c r="C22" s="149"/>
      <c r="D22" s="158">
        <v>600018083</v>
      </c>
      <c r="E22" s="159"/>
      <c r="F22" s="159"/>
      <c r="G22" s="160"/>
      <c r="H22" s="6"/>
      <c r="I22" s="33"/>
      <c r="J22" s="33"/>
      <c r="K22" s="33"/>
      <c r="L22" s="33"/>
      <c r="N22" s="21"/>
      <c r="O22" s="21"/>
      <c r="P22" s="21"/>
      <c r="Q22" s="21"/>
      <c r="R22" s="21"/>
    </row>
    <row r="23" spans="1:18" s="3" customFormat="1" ht="12.75">
      <c r="A23" s="148" t="s">
        <v>188</v>
      </c>
      <c r="B23" s="149"/>
      <c r="C23" s="149"/>
      <c r="D23" s="150" t="s">
        <v>271</v>
      </c>
      <c r="E23" s="151"/>
      <c r="F23" s="151"/>
      <c r="G23" s="152"/>
      <c r="H23" s="6"/>
      <c r="I23" s="33"/>
      <c r="J23" s="33"/>
      <c r="K23" s="33"/>
      <c r="L23" s="33"/>
      <c r="N23" s="21"/>
      <c r="O23" s="21"/>
      <c r="P23" s="21"/>
      <c r="Q23" s="21"/>
      <c r="R23" s="21"/>
    </row>
    <row r="24" spans="1:18" s="3" customFormat="1" ht="12.75">
      <c r="A24" s="148" t="s">
        <v>28</v>
      </c>
      <c r="B24" s="149"/>
      <c r="C24" s="149"/>
      <c r="D24" s="150" t="s">
        <v>272</v>
      </c>
      <c r="E24" s="151"/>
      <c r="F24" s="151"/>
      <c r="G24" s="152"/>
      <c r="H24" s="6"/>
      <c r="I24" s="33"/>
      <c r="J24" s="33"/>
      <c r="K24" s="33"/>
      <c r="L24" s="33"/>
      <c r="N24" s="21"/>
      <c r="O24" s="21"/>
      <c r="P24" s="21"/>
      <c r="Q24" s="21"/>
      <c r="R24" s="21"/>
    </row>
    <row r="25" spans="1:18" s="3" customFormat="1" ht="12.75">
      <c r="A25" s="148" t="s">
        <v>29</v>
      </c>
      <c r="B25" s="149"/>
      <c r="C25" s="149"/>
      <c r="D25" s="150" t="s">
        <v>273</v>
      </c>
      <c r="E25" s="151"/>
      <c r="F25" s="151"/>
      <c r="G25" s="152"/>
      <c r="H25" s="6"/>
      <c r="K25" s="31"/>
      <c r="L25" s="21"/>
      <c r="N25" s="21"/>
      <c r="O25" s="21"/>
      <c r="P25" s="21"/>
      <c r="Q25" s="21"/>
      <c r="R25" s="21"/>
    </row>
    <row r="26" spans="1:18" s="3" customFormat="1" ht="12.75">
      <c r="A26" s="148" t="s">
        <v>30</v>
      </c>
      <c r="B26" s="149"/>
      <c r="C26" s="149"/>
      <c r="D26" s="150" t="s">
        <v>274</v>
      </c>
      <c r="E26" s="151"/>
      <c r="F26" s="151"/>
      <c r="G26" s="152"/>
      <c r="H26" s="6"/>
      <c r="I26" s="36"/>
      <c r="J26" s="224"/>
      <c r="K26" s="224"/>
      <c r="L26" s="21"/>
      <c r="N26" s="21"/>
      <c r="O26" s="21"/>
      <c r="P26" s="21"/>
      <c r="Q26" s="21"/>
      <c r="R26" s="21"/>
    </row>
    <row r="27" spans="1:18" s="3" customFormat="1" ht="12.75">
      <c r="A27" s="148" t="s">
        <v>37</v>
      </c>
      <c r="B27" s="149"/>
      <c r="C27" s="149"/>
      <c r="D27" s="150" t="s">
        <v>275</v>
      </c>
      <c r="E27" s="151"/>
      <c r="F27" s="151"/>
      <c r="G27" s="152"/>
      <c r="H27" s="6"/>
      <c r="J27" s="224"/>
      <c r="K27" s="224"/>
      <c r="L27" s="21"/>
      <c r="N27" s="21"/>
      <c r="O27" s="21"/>
      <c r="P27" s="21"/>
      <c r="Q27" s="21"/>
      <c r="R27" s="21"/>
    </row>
    <row r="28" spans="1:18" s="3" customFormat="1" ht="8.25" customHeight="1">
      <c r="A28" s="101"/>
      <c r="B28" s="101"/>
      <c r="C28" s="101"/>
      <c r="D28" s="102"/>
      <c r="E28" s="102"/>
      <c r="F28" s="102"/>
      <c r="G28" s="102"/>
      <c r="H28" s="6"/>
      <c r="J28" s="113"/>
      <c r="K28" s="113"/>
      <c r="L28" s="21"/>
      <c r="N28" s="21"/>
      <c r="O28" s="21"/>
      <c r="P28" s="21"/>
      <c r="Q28" s="21"/>
      <c r="R28" s="21"/>
    </row>
    <row r="29" spans="1:18" s="3" customFormat="1" ht="15" customHeight="1">
      <c r="A29" s="4"/>
      <c r="B29" s="4"/>
      <c r="C29" s="147" t="s">
        <v>40</v>
      </c>
      <c r="D29" s="147"/>
      <c r="E29" s="154"/>
      <c r="F29" s="155"/>
      <c r="G29" s="4"/>
      <c r="H29" s="6"/>
      <c r="I29" s="24"/>
      <c r="J29" s="38"/>
      <c r="K29" s="38"/>
      <c r="L29" s="21"/>
      <c r="N29" s="21"/>
      <c r="O29" s="21"/>
      <c r="P29" s="21"/>
      <c r="Q29" s="21"/>
      <c r="R29" s="21"/>
    </row>
    <row r="30" spans="1:18" s="3" customFormat="1" ht="15" customHeight="1">
      <c r="A30" s="4"/>
      <c r="B30" s="4"/>
      <c r="C30" s="147" t="s">
        <v>41</v>
      </c>
      <c r="D30" s="147"/>
      <c r="E30" s="154"/>
      <c r="F30" s="155"/>
      <c r="G30" s="4"/>
      <c r="H30" s="6"/>
      <c r="I30" s="25"/>
      <c r="J30" s="37"/>
      <c r="K30" s="37"/>
      <c r="L30" s="21"/>
      <c r="N30" s="21"/>
      <c r="O30" s="21"/>
      <c r="P30" s="21"/>
      <c r="Q30" s="21"/>
      <c r="R30" s="21"/>
    </row>
    <row r="31" spans="1:18" s="3" customFormat="1" ht="15" customHeight="1">
      <c r="A31" s="4"/>
      <c r="B31" s="4"/>
      <c r="C31" s="147" t="s">
        <v>42</v>
      </c>
      <c r="D31" s="147"/>
      <c r="E31" s="154"/>
      <c r="F31" s="155"/>
      <c r="G31" s="4"/>
      <c r="H31" s="6"/>
      <c r="N31" s="21"/>
      <c r="O31" s="21"/>
      <c r="P31" s="21"/>
      <c r="Q31" s="21"/>
      <c r="R31" s="21"/>
    </row>
    <row r="32" spans="1:18" s="3" customFormat="1" ht="9.75" customHeight="1">
      <c r="A32" s="4"/>
      <c r="B32" s="4"/>
      <c r="C32" s="4"/>
      <c r="D32" s="4"/>
      <c r="E32" s="5"/>
      <c r="F32" s="5"/>
      <c r="G32" s="114"/>
      <c r="H32" s="6"/>
      <c r="N32" s="21"/>
      <c r="O32" s="21"/>
      <c r="P32" s="21"/>
      <c r="Q32" s="21"/>
      <c r="R32" s="21"/>
    </row>
    <row r="33" spans="1:19" ht="26.25" customHeight="1">
      <c r="A33" s="232" t="s">
        <v>54</v>
      </c>
      <c r="B33" s="232"/>
      <c r="C33" s="232"/>
      <c r="D33" s="232"/>
      <c r="E33" s="8" t="s">
        <v>4</v>
      </c>
      <c r="F33" s="91">
        <f>K5</f>
        <v>44196</v>
      </c>
      <c r="G33" s="91">
        <f>DATE(YEAR(K5),MONTH(0),DAY(0))</f>
        <v>43830</v>
      </c>
      <c r="H33" s="230" t="s">
        <v>155</v>
      </c>
      <c r="I33" s="231"/>
      <c r="J33" s="231"/>
      <c r="K33" s="93"/>
      <c r="L33" s="93"/>
      <c r="S33" s="76"/>
    </row>
    <row r="34" spans="1:12" ht="12" customHeight="1">
      <c r="A34" s="225">
        <v>1</v>
      </c>
      <c r="B34" s="226"/>
      <c r="C34" s="226"/>
      <c r="D34" s="227"/>
      <c r="E34" s="10">
        <v>2</v>
      </c>
      <c r="F34" s="10">
        <v>3</v>
      </c>
      <c r="G34" s="10">
        <v>4</v>
      </c>
      <c r="H34" s="230"/>
      <c r="I34" s="231"/>
      <c r="J34" s="231"/>
      <c r="K34" s="93"/>
      <c r="L34" s="93"/>
    </row>
    <row r="35" spans="1:12" ht="15.75" customHeight="1">
      <c r="A35" s="233" t="s">
        <v>189</v>
      </c>
      <c r="B35" s="234"/>
      <c r="C35" s="234"/>
      <c r="D35" s="235"/>
      <c r="E35" s="9"/>
      <c r="F35" s="53"/>
      <c r="G35" s="53"/>
      <c r="H35" s="230"/>
      <c r="I35" s="231"/>
      <c r="J35" s="231"/>
      <c r="K35" s="93"/>
      <c r="L35" s="93"/>
    </row>
    <row r="36" spans="1:9" ht="15.75" customHeight="1">
      <c r="A36" s="180" t="s">
        <v>190</v>
      </c>
      <c r="B36" s="181"/>
      <c r="C36" s="181"/>
      <c r="D36" s="182"/>
      <c r="E36" s="9">
        <v>110</v>
      </c>
      <c r="F36" s="12">
        <v>829</v>
      </c>
      <c r="G36" s="12">
        <v>875</v>
      </c>
      <c r="H36" s="34" t="s">
        <v>56</v>
      </c>
      <c r="I36" s="94"/>
    </row>
    <row r="37" spans="1:9" ht="15.75" customHeight="1">
      <c r="A37" s="180" t="s">
        <v>191</v>
      </c>
      <c r="B37" s="181"/>
      <c r="C37" s="181"/>
      <c r="D37" s="182"/>
      <c r="E37" s="9">
        <v>120</v>
      </c>
      <c r="F37" s="12">
        <v>0</v>
      </c>
      <c r="G37" s="12"/>
      <c r="H37" s="34" t="s">
        <v>57</v>
      </c>
      <c r="I37" s="95"/>
    </row>
    <row r="38" spans="1:9" ht="15.75" customHeight="1">
      <c r="A38" s="183" t="s">
        <v>192</v>
      </c>
      <c r="B38" s="184"/>
      <c r="C38" s="184"/>
      <c r="D38" s="185"/>
      <c r="E38" s="54">
        <v>130</v>
      </c>
      <c r="F38" s="17">
        <f>SUM(F39:F42)</f>
        <v>0</v>
      </c>
      <c r="G38" s="17">
        <f>SUM(G39:G42)</f>
        <v>0</v>
      </c>
      <c r="H38" s="96" t="s">
        <v>156</v>
      </c>
      <c r="I38" s="97"/>
    </row>
    <row r="39" spans="1:9" ht="15.75" customHeight="1">
      <c r="A39" s="221" t="s">
        <v>3</v>
      </c>
      <c r="B39" s="222"/>
      <c r="C39" s="222"/>
      <c r="D39" s="223"/>
      <c r="E39" s="54"/>
      <c r="F39" s="55"/>
      <c r="G39" s="55"/>
      <c r="I39" s="228"/>
    </row>
    <row r="40" spans="1:9" ht="15.75" customHeight="1">
      <c r="A40" s="189" t="s">
        <v>193</v>
      </c>
      <c r="B40" s="190"/>
      <c r="C40" s="190"/>
      <c r="D40" s="191"/>
      <c r="E40" s="56">
        <v>131</v>
      </c>
      <c r="F40" s="14">
        <v>0</v>
      </c>
      <c r="G40" s="14">
        <v>0</v>
      </c>
      <c r="I40" s="229"/>
    </row>
    <row r="41" spans="1:9" ht="15.75" customHeight="1">
      <c r="A41" s="177" t="s">
        <v>194</v>
      </c>
      <c r="B41" s="178"/>
      <c r="C41" s="178"/>
      <c r="D41" s="179"/>
      <c r="E41" s="56">
        <v>132</v>
      </c>
      <c r="F41" s="14">
        <v>0</v>
      </c>
      <c r="G41" s="14">
        <v>0</v>
      </c>
      <c r="I41" s="97"/>
    </row>
    <row r="42" spans="1:9" ht="24" customHeight="1">
      <c r="A42" s="246" t="s">
        <v>195</v>
      </c>
      <c r="B42" s="247"/>
      <c r="C42" s="247"/>
      <c r="D42" s="248"/>
      <c r="E42" s="9">
        <v>133</v>
      </c>
      <c r="F42" s="12">
        <v>0</v>
      </c>
      <c r="G42" s="12">
        <v>0</v>
      </c>
      <c r="I42" s="97"/>
    </row>
    <row r="43" spans="1:9" ht="15.75" customHeight="1">
      <c r="A43" s="174" t="s">
        <v>196</v>
      </c>
      <c r="B43" s="175"/>
      <c r="C43" s="175"/>
      <c r="D43" s="176"/>
      <c r="E43" s="9">
        <v>140</v>
      </c>
      <c r="F43" s="12">
        <v>0</v>
      </c>
      <c r="G43" s="12">
        <v>0</v>
      </c>
      <c r="H43" s="34" t="s">
        <v>58</v>
      </c>
      <c r="I43" s="97"/>
    </row>
    <row r="44" spans="1:9" ht="15.75" customHeight="1">
      <c r="A44" s="174" t="s">
        <v>197</v>
      </c>
      <c r="B44" s="175"/>
      <c r="C44" s="175"/>
      <c r="D44" s="176"/>
      <c r="E44" s="9">
        <v>150</v>
      </c>
      <c r="F44" s="12">
        <v>0</v>
      </c>
      <c r="G44" s="12">
        <v>0</v>
      </c>
      <c r="H44" s="34" t="s">
        <v>59</v>
      </c>
      <c r="I44" s="97"/>
    </row>
    <row r="45" spans="1:9" ht="15.75" customHeight="1">
      <c r="A45" s="174" t="s">
        <v>198</v>
      </c>
      <c r="B45" s="175"/>
      <c r="C45" s="175"/>
      <c r="D45" s="176"/>
      <c r="E45" s="56">
        <v>160</v>
      </c>
      <c r="F45" s="14">
        <v>26</v>
      </c>
      <c r="G45" s="14">
        <v>26</v>
      </c>
      <c r="H45" s="34" t="s">
        <v>60</v>
      </c>
      <c r="I45" s="97"/>
    </row>
    <row r="46" spans="1:9" ht="15.75" customHeight="1">
      <c r="A46" s="174" t="s">
        <v>199</v>
      </c>
      <c r="B46" s="175"/>
      <c r="C46" s="175"/>
      <c r="D46" s="176"/>
      <c r="E46" s="56">
        <v>170</v>
      </c>
      <c r="F46" s="14"/>
      <c r="G46" s="14"/>
      <c r="H46" s="96" t="s">
        <v>157</v>
      </c>
      <c r="I46" s="97"/>
    </row>
    <row r="47" spans="1:9" ht="15.75" customHeight="1">
      <c r="A47" s="174" t="s">
        <v>200</v>
      </c>
      <c r="B47" s="175"/>
      <c r="C47" s="175"/>
      <c r="D47" s="176"/>
      <c r="E47" s="56">
        <v>180</v>
      </c>
      <c r="F47" s="14"/>
      <c r="G47" s="14"/>
      <c r="H47" s="34" t="s">
        <v>61</v>
      </c>
      <c r="I47" s="97"/>
    </row>
    <row r="48" spans="1:9" ht="15.75" customHeight="1">
      <c r="A48" s="195" t="s">
        <v>6</v>
      </c>
      <c r="B48" s="196"/>
      <c r="C48" s="196"/>
      <c r="D48" s="197"/>
      <c r="E48" s="11">
        <v>190</v>
      </c>
      <c r="F48" s="18">
        <f>SUM(F36,F37,F38,F43,F44,F45,F46,F47)</f>
        <v>855</v>
      </c>
      <c r="G48" s="18">
        <f>SUM(G36,G37,G38,G43,G44,G45,G46,G47)</f>
        <v>901</v>
      </c>
      <c r="I48" s="97"/>
    </row>
    <row r="49" spans="1:9" ht="15.75" customHeight="1">
      <c r="A49" s="215" t="s">
        <v>201</v>
      </c>
      <c r="B49" s="216"/>
      <c r="C49" s="216"/>
      <c r="D49" s="217"/>
      <c r="E49" s="11"/>
      <c r="F49" s="57"/>
      <c r="G49" s="57"/>
      <c r="I49" s="97"/>
    </row>
    <row r="50" spans="1:9" ht="15.75" customHeight="1">
      <c r="A50" s="174" t="s">
        <v>202</v>
      </c>
      <c r="B50" s="175"/>
      <c r="C50" s="175"/>
      <c r="D50" s="176"/>
      <c r="E50" s="54">
        <v>210</v>
      </c>
      <c r="F50" s="17">
        <f>SUM(F51:F57)</f>
        <v>243</v>
      </c>
      <c r="G50" s="17">
        <f>SUM(G51:G56)</f>
        <v>233</v>
      </c>
      <c r="I50" s="97"/>
    </row>
    <row r="51" spans="1:9" ht="15.75" customHeight="1">
      <c r="A51" s="171" t="s">
        <v>3</v>
      </c>
      <c r="B51" s="172"/>
      <c r="C51" s="172"/>
      <c r="D51" s="173"/>
      <c r="E51" s="58"/>
      <c r="F51" s="55"/>
      <c r="G51" s="55"/>
      <c r="I51" s="97"/>
    </row>
    <row r="52" spans="1:9" ht="15.75" customHeight="1">
      <c r="A52" s="186" t="s">
        <v>203</v>
      </c>
      <c r="B52" s="187"/>
      <c r="C52" s="187"/>
      <c r="D52" s="188"/>
      <c r="E52" s="59">
        <v>211</v>
      </c>
      <c r="F52" s="14">
        <v>136</v>
      </c>
      <c r="G52" s="14">
        <v>136</v>
      </c>
      <c r="H52" s="34" t="s">
        <v>158</v>
      </c>
      <c r="I52" s="97"/>
    </row>
    <row r="53" spans="1:9" ht="15.75" customHeight="1">
      <c r="A53" s="171" t="s">
        <v>7</v>
      </c>
      <c r="B53" s="172"/>
      <c r="C53" s="172"/>
      <c r="D53" s="173"/>
      <c r="E53" s="56">
        <v>212</v>
      </c>
      <c r="F53" s="14"/>
      <c r="G53" s="14">
        <v>0</v>
      </c>
      <c r="H53" s="34" t="s">
        <v>159</v>
      </c>
      <c r="I53" s="97"/>
    </row>
    <row r="54" spans="1:9" ht="15.75" customHeight="1">
      <c r="A54" s="171" t="s">
        <v>204</v>
      </c>
      <c r="B54" s="172"/>
      <c r="C54" s="172"/>
      <c r="D54" s="173"/>
      <c r="E54" s="9">
        <v>213</v>
      </c>
      <c r="F54" s="12"/>
      <c r="G54" s="12"/>
      <c r="H54" s="96" t="s">
        <v>160</v>
      </c>
      <c r="I54" s="97"/>
    </row>
    <row r="55" spans="1:9" ht="15.75" customHeight="1">
      <c r="A55" s="171" t="s">
        <v>205</v>
      </c>
      <c r="B55" s="172"/>
      <c r="C55" s="172"/>
      <c r="D55" s="173"/>
      <c r="E55" s="9">
        <v>214</v>
      </c>
      <c r="F55" s="12">
        <v>107</v>
      </c>
      <c r="G55" s="12">
        <v>97</v>
      </c>
      <c r="H55" s="96" t="s">
        <v>161</v>
      </c>
      <c r="I55" s="97"/>
    </row>
    <row r="56" spans="1:9" ht="15.75" customHeight="1">
      <c r="A56" s="171" t="s">
        <v>8</v>
      </c>
      <c r="B56" s="172"/>
      <c r="C56" s="172"/>
      <c r="D56" s="173"/>
      <c r="E56" s="9">
        <v>215</v>
      </c>
      <c r="F56" s="12"/>
      <c r="G56" s="12">
        <v>0</v>
      </c>
      <c r="H56" s="34" t="s">
        <v>62</v>
      </c>
      <c r="I56" s="97"/>
    </row>
    <row r="57" spans="1:9" ht="15.75" customHeight="1">
      <c r="A57" s="171" t="s">
        <v>206</v>
      </c>
      <c r="B57" s="172"/>
      <c r="C57" s="172"/>
      <c r="D57" s="173"/>
      <c r="E57" s="9">
        <v>216</v>
      </c>
      <c r="F57" s="12"/>
      <c r="G57" s="12">
        <v>0</v>
      </c>
      <c r="H57" s="34" t="s">
        <v>162</v>
      </c>
      <c r="I57" s="97"/>
    </row>
    <row r="58" spans="1:9" ht="25.5" customHeight="1">
      <c r="A58" s="174" t="s">
        <v>207</v>
      </c>
      <c r="B58" s="175"/>
      <c r="C58" s="175"/>
      <c r="D58" s="176"/>
      <c r="E58" s="9">
        <v>220</v>
      </c>
      <c r="F58" s="12"/>
      <c r="G58" s="12">
        <v>0</v>
      </c>
      <c r="H58" s="34" t="s">
        <v>63</v>
      </c>
      <c r="I58" s="97"/>
    </row>
    <row r="59" spans="1:9" ht="20.25" customHeight="1">
      <c r="A59" s="180" t="s">
        <v>208</v>
      </c>
      <c r="B59" s="181"/>
      <c r="C59" s="181"/>
      <c r="D59" s="182"/>
      <c r="E59" s="9">
        <v>230</v>
      </c>
      <c r="F59" s="12">
        <v>1</v>
      </c>
      <c r="G59" s="12">
        <v>1</v>
      </c>
      <c r="H59" s="34" t="s">
        <v>61</v>
      </c>
      <c r="I59" s="97"/>
    </row>
    <row r="60" spans="1:9" ht="24.75" customHeight="1">
      <c r="A60" s="243" t="s">
        <v>209</v>
      </c>
      <c r="B60" s="244"/>
      <c r="C60" s="244"/>
      <c r="D60" s="245"/>
      <c r="E60" s="60">
        <v>240</v>
      </c>
      <c r="F60" s="145"/>
      <c r="G60" s="145">
        <v>2</v>
      </c>
      <c r="H60" s="34" t="s">
        <v>64</v>
      </c>
      <c r="I60" s="97"/>
    </row>
    <row r="61" spans="1:9" ht="15.75" customHeight="1">
      <c r="A61" s="198" t="s">
        <v>210</v>
      </c>
      <c r="B61" s="199"/>
      <c r="C61" s="199"/>
      <c r="D61" s="200"/>
      <c r="E61" s="54">
        <v>250</v>
      </c>
      <c r="F61" s="13">
        <v>180</v>
      </c>
      <c r="G61" s="13">
        <v>158</v>
      </c>
      <c r="H61" s="96" t="s">
        <v>163</v>
      </c>
      <c r="I61" s="97"/>
    </row>
    <row r="62" spans="1:9" ht="15.75" customHeight="1">
      <c r="A62" s="174" t="s">
        <v>211</v>
      </c>
      <c r="B62" s="175"/>
      <c r="C62" s="175"/>
      <c r="D62" s="176"/>
      <c r="E62" s="9">
        <v>260</v>
      </c>
      <c r="F62" s="12">
        <v>0</v>
      </c>
      <c r="G62" s="12">
        <v>0</v>
      </c>
      <c r="H62" s="34" t="s">
        <v>119</v>
      </c>
      <c r="I62" s="97"/>
    </row>
    <row r="63" spans="1:9" ht="15.75" customHeight="1">
      <c r="A63" s="204" t="s">
        <v>187</v>
      </c>
      <c r="B63" s="205"/>
      <c r="C63" s="205"/>
      <c r="D63" s="206"/>
      <c r="E63" s="9">
        <v>270</v>
      </c>
      <c r="F63" s="12">
        <v>7</v>
      </c>
      <c r="G63" s="12">
        <v>6</v>
      </c>
      <c r="H63" s="96" t="s">
        <v>150</v>
      </c>
      <c r="I63" s="97"/>
    </row>
    <row r="64" spans="1:9" ht="15.75" customHeight="1">
      <c r="A64" s="174" t="s">
        <v>212</v>
      </c>
      <c r="B64" s="175"/>
      <c r="C64" s="175"/>
      <c r="D64" s="176"/>
      <c r="E64" s="9">
        <v>280</v>
      </c>
      <c r="F64" s="12">
        <v>0</v>
      </c>
      <c r="G64" s="12">
        <v>0</v>
      </c>
      <c r="H64" s="34" t="s">
        <v>65</v>
      </c>
      <c r="I64" s="97"/>
    </row>
    <row r="65" spans="1:9" ht="15.75" customHeight="1">
      <c r="A65" s="195" t="s">
        <v>10</v>
      </c>
      <c r="B65" s="196"/>
      <c r="C65" s="196"/>
      <c r="D65" s="197"/>
      <c r="E65" s="11">
        <v>290</v>
      </c>
      <c r="F65" s="18">
        <f>SUM(F50,F58,F59,F60,F61,F62,F63,F64)</f>
        <v>431</v>
      </c>
      <c r="G65" s="18">
        <f>SUM(G50,G58,G59,G60,G61,G62,G63,G64)</f>
        <v>400</v>
      </c>
      <c r="I65" s="97"/>
    </row>
    <row r="66" spans="1:9" ht="15.75" customHeight="1">
      <c r="A66" s="201" t="s">
        <v>213</v>
      </c>
      <c r="B66" s="202"/>
      <c r="C66" s="202"/>
      <c r="D66" s="203"/>
      <c r="E66" s="11">
        <v>300</v>
      </c>
      <c r="F66" s="18">
        <f>F48+F65</f>
        <v>1286</v>
      </c>
      <c r="G66" s="18">
        <f>G48+G65</f>
        <v>1301</v>
      </c>
      <c r="H66" s="92" t="s">
        <v>147</v>
      </c>
      <c r="I66" s="97"/>
    </row>
    <row r="67" spans="1:14" ht="44.25" customHeight="1">
      <c r="A67" s="207" t="s">
        <v>55</v>
      </c>
      <c r="B67" s="208"/>
      <c r="C67" s="208"/>
      <c r="D67" s="209"/>
      <c r="E67" s="8" t="s">
        <v>4</v>
      </c>
      <c r="F67" s="52">
        <f>$F$33</f>
        <v>44196</v>
      </c>
      <c r="G67" s="52">
        <f>$G$33</f>
        <v>43830</v>
      </c>
      <c r="H67" s="213" t="s">
        <v>148</v>
      </c>
      <c r="I67" s="214"/>
      <c r="J67" s="214"/>
      <c r="K67" s="214"/>
      <c r="L67" s="214"/>
      <c r="M67" s="214"/>
      <c r="N67" s="214"/>
    </row>
    <row r="68" spans="1:8" ht="15.75" customHeight="1">
      <c r="A68" s="218">
        <v>1</v>
      </c>
      <c r="B68" s="219"/>
      <c r="C68" s="219"/>
      <c r="D68" s="220"/>
      <c r="E68" s="11">
        <v>2</v>
      </c>
      <c r="F68" s="11">
        <v>3</v>
      </c>
      <c r="G68" s="11">
        <v>4</v>
      </c>
      <c r="H68" s="35"/>
    </row>
    <row r="69" spans="1:9" ht="15.75" customHeight="1">
      <c r="A69" s="192" t="s">
        <v>214</v>
      </c>
      <c r="B69" s="193"/>
      <c r="C69" s="193"/>
      <c r="D69" s="194"/>
      <c r="E69" s="9"/>
      <c r="F69" s="61"/>
      <c r="G69" s="61"/>
      <c r="I69" s="97"/>
    </row>
    <row r="70" spans="1:9" ht="15.75" customHeight="1">
      <c r="A70" s="174" t="s">
        <v>215</v>
      </c>
      <c r="B70" s="175"/>
      <c r="C70" s="175"/>
      <c r="D70" s="176"/>
      <c r="E70" s="9">
        <v>410</v>
      </c>
      <c r="F70" s="12">
        <v>168</v>
      </c>
      <c r="G70" s="12">
        <v>168</v>
      </c>
      <c r="H70" s="34" t="s">
        <v>66</v>
      </c>
      <c r="I70" s="97"/>
    </row>
    <row r="71" spans="1:12" ht="15.75" customHeight="1">
      <c r="A71" s="174" t="s">
        <v>216</v>
      </c>
      <c r="B71" s="175"/>
      <c r="C71" s="175"/>
      <c r="D71" s="176"/>
      <c r="E71" s="62" t="s">
        <v>122</v>
      </c>
      <c r="F71" s="42"/>
      <c r="G71" s="42">
        <v>0</v>
      </c>
      <c r="H71" s="96" t="s">
        <v>151</v>
      </c>
      <c r="I71" s="97"/>
      <c r="J71" s="98"/>
      <c r="K71" s="98"/>
      <c r="L71" s="98"/>
    </row>
    <row r="72" spans="1:12" ht="15.75" customHeight="1">
      <c r="A72" s="180" t="s">
        <v>217</v>
      </c>
      <c r="B72" s="181"/>
      <c r="C72" s="181"/>
      <c r="D72" s="182"/>
      <c r="E72" s="62" t="s">
        <v>123</v>
      </c>
      <c r="F72" s="42"/>
      <c r="G72" s="42">
        <v>0</v>
      </c>
      <c r="H72" s="34" t="s">
        <v>67</v>
      </c>
      <c r="I72" s="97"/>
      <c r="J72" s="98"/>
      <c r="K72" s="98"/>
      <c r="L72" s="98"/>
    </row>
    <row r="73" spans="1:9" ht="15.75" customHeight="1">
      <c r="A73" s="198" t="s">
        <v>218</v>
      </c>
      <c r="B73" s="199"/>
      <c r="C73" s="199"/>
      <c r="D73" s="200"/>
      <c r="E73" s="9">
        <v>440</v>
      </c>
      <c r="F73" s="12">
        <v>3</v>
      </c>
      <c r="G73" s="12">
        <v>3</v>
      </c>
      <c r="H73" s="34" t="s">
        <v>68</v>
      </c>
      <c r="I73" s="97"/>
    </row>
    <row r="74" spans="1:9" ht="15.75" customHeight="1">
      <c r="A74" s="174" t="s">
        <v>219</v>
      </c>
      <c r="B74" s="175"/>
      <c r="C74" s="175"/>
      <c r="D74" s="176"/>
      <c r="E74" s="9">
        <v>450</v>
      </c>
      <c r="F74" s="12">
        <v>1117</v>
      </c>
      <c r="G74" s="12">
        <v>1117</v>
      </c>
      <c r="H74" s="34" t="s">
        <v>69</v>
      </c>
      <c r="I74" s="97"/>
    </row>
    <row r="75" spans="1:12" ht="15.75" customHeight="1">
      <c r="A75" s="174" t="s">
        <v>220</v>
      </c>
      <c r="B75" s="175"/>
      <c r="C75" s="175"/>
      <c r="D75" s="176"/>
      <c r="E75" s="9">
        <v>460</v>
      </c>
      <c r="F75" s="13">
        <v>-58</v>
      </c>
      <c r="G75" s="13">
        <v>-50</v>
      </c>
      <c r="H75" s="34" t="s">
        <v>70</v>
      </c>
      <c r="I75" s="97"/>
      <c r="J75" s="99"/>
      <c r="K75" s="99"/>
      <c r="L75" s="99"/>
    </row>
    <row r="76" spans="1:12" ht="15.75" customHeight="1">
      <c r="A76" s="174" t="s">
        <v>221</v>
      </c>
      <c r="B76" s="175"/>
      <c r="C76" s="175"/>
      <c r="D76" s="176"/>
      <c r="E76" s="9">
        <v>470</v>
      </c>
      <c r="F76" s="13">
        <v>0</v>
      </c>
      <c r="G76" s="13">
        <v>0</v>
      </c>
      <c r="H76" s="34" t="s">
        <v>71</v>
      </c>
      <c r="I76" s="97"/>
      <c r="J76" s="99"/>
      <c r="K76" s="99"/>
      <c r="L76" s="99"/>
    </row>
    <row r="77" spans="1:8" ht="15.75" customHeight="1">
      <c r="A77" s="174" t="s">
        <v>11</v>
      </c>
      <c r="B77" s="175"/>
      <c r="C77" s="175"/>
      <c r="D77" s="176"/>
      <c r="E77" s="9">
        <v>480</v>
      </c>
      <c r="F77" s="12">
        <v>0</v>
      </c>
      <c r="G77" s="12">
        <v>0</v>
      </c>
      <c r="H77" s="34" t="s">
        <v>72</v>
      </c>
    </row>
    <row r="78" spans="1:7" ht="15.75" customHeight="1">
      <c r="A78" s="201" t="s">
        <v>13</v>
      </c>
      <c r="B78" s="202"/>
      <c r="C78" s="202"/>
      <c r="D78" s="203"/>
      <c r="E78" s="11">
        <v>490</v>
      </c>
      <c r="F78" s="18">
        <f>IF(OR($I$2="I",$I$2="II",$I$2="III",$I$2="IV",AND($J$6&gt;0,$K$6&gt;0)),SUM(F70,F73,F74,F75,F76,F77)-F71-F72,SUM(F70,F73,F74,F75,F77)-F71-F72)</f>
        <v>1230</v>
      </c>
      <c r="G78" s="18">
        <f>IF(OR($I$2="I",$I$2="II",$I$2="III",$I$2="IV",AND($J$6&gt;0,$K$6&gt;0)),SUM(G70,G73,G74,G75,G76,G77)-G71-G72,SUM(G70,G73,G74,G75,G77)-G71-G72)</f>
        <v>1238</v>
      </c>
    </row>
    <row r="79" spans="1:7" ht="15.75" customHeight="1">
      <c r="A79" s="215" t="s">
        <v>14</v>
      </c>
      <c r="B79" s="216"/>
      <c r="C79" s="216"/>
      <c r="D79" s="217"/>
      <c r="E79" s="11"/>
      <c r="F79" s="57"/>
      <c r="G79" s="57"/>
    </row>
    <row r="80" spans="1:8" ht="21.75" customHeight="1">
      <c r="A80" s="174" t="s">
        <v>15</v>
      </c>
      <c r="B80" s="175"/>
      <c r="C80" s="175"/>
      <c r="D80" s="176"/>
      <c r="E80" s="9">
        <v>510</v>
      </c>
      <c r="F80" s="12">
        <v>0</v>
      </c>
      <c r="G80" s="12">
        <v>0</v>
      </c>
      <c r="H80" s="34" t="s">
        <v>164</v>
      </c>
    </row>
    <row r="81" spans="1:8" ht="24" customHeight="1">
      <c r="A81" s="174" t="s">
        <v>222</v>
      </c>
      <c r="B81" s="175"/>
      <c r="C81" s="175"/>
      <c r="D81" s="176"/>
      <c r="E81" s="9">
        <v>520</v>
      </c>
      <c r="F81" s="12">
        <v>0</v>
      </c>
      <c r="G81" s="12">
        <v>0</v>
      </c>
      <c r="H81" s="34" t="s">
        <v>73</v>
      </c>
    </row>
    <row r="82" spans="1:8" ht="15.75" customHeight="1">
      <c r="A82" s="174" t="s">
        <v>223</v>
      </c>
      <c r="B82" s="175"/>
      <c r="C82" s="175"/>
      <c r="D82" s="176"/>
      <c r="E82" s="9">
        <v>530</v>
      </c>
      <c r="F82" s="12">
        <v>0</v>
      </c>
      <c r="G82" s="12">
        <v>0</v>
      </c>
      <c r="H82" s="34" t="s">
        <v>74</v>
      </c>
    </row>
    <row r="83" spans="1:8" ht="15.75" customHeight="1">
      <c r="A83" s="174" t="s">
        <v>12</v>
      </c>
      <c r="B83" s="175"/>
      <c r="C83" s="175"/>
      <c r="D83" s="176"/>
      <c r="E83" s="9">
        <v>540</v>
      </c>
      <c r="F83" s="12">
        <v>0</v>
      </c>
      <c r="G83" s="12">
        <v>0</v>
      </c>
      <c r="H83" s="34" t="s">
        <v>75</v>
      </c>
    </row>
    <row r="84" spans="1:8" ht="15.75" customHeight="1">
      <c r="A84" s="174" t="s">
        <v>224</v>
      </c>
      <c r="B84" s="175"/>
      <c r="C84" s="175"/>
      <c r="D84" s="176"/>
      <c r="E84" s="9">
        <v>550</v>
      </c>
      <c r="F84" s="12">
        <v>0</v>
      </c>
      <c r="G84" s="12">
        <v>0</v>
      </c>
      <c r="H84" s="34" t="s">
        <v>76</v>
      </c>
    </row>
    <row r="85" spans="1:8" ht="15.75" customHeight="1">
      <c r="A85" s="174" t="s">
        <v>16</v>
      </c>
      <c r="B85" s="175"/>
      <c r="C85" s="175"/>
      <c r="D85" s="176"/>
      <c r="E85" s="9">
        <v>560</v>
      </c>
      <c r="F85" s="12">
        <v>0</v>
      </c>
      <c r="G85" s="12">
        <v>0</v>
      </c>
      <c r="H85" s="34" t="s">
        <v>165</v>
      </c>
    </row>
    <row r="86" spans="1:7" ht="15.75" customHeight="1">
      <c r="A86" s="195" t="s">
        <v>17</v>
      </c>
      <c r="B86" s="196"/>
      <c r="C86" s="196"/>
      <c r="D86" s="197"/>
      <c r="E86" s="11">
        <v>590</v>
      </c>
      <c r="F86" s="18">
        <f>SUM(F80:F85)</f>
        <v>0</v>
      </c>
      <c r="G86" s="18">
        <f>SUM(G80:G85)</f>
        <v>0</v>
      </c>
    </row>
    <row r="87" spans="1:7" ht="15.75" customHeight="1">
      <c r="A87" s="215" t="s">
        <v>18</v>
      </c>
      <c r="B87" s="216"/>
      <c r="C87" s="216"/>
      <c r="D87" s="217"/>
      <c r="E87" s="11"/>
      <c r="F87" s="57"/>
      <c r="G87" s="57"/>
    </row>
    <row r="88" spans="1:8" ht="15.75" customHeight="1">
      <c r="A88" s="174" t="s">
        <v>19</v>
      </c>
      <c r="B88" s="175"/>
      <c r="C88" s="175"/>
      <c r="D88" s="176"/>
      <c r="E88" s="9">
        <v>610</v>
      </c>
      <c r="F88" s="12">
        <v>19</v>
      </c>
      <c r="G88" s="12">
        <v>19</v>
      </c>
      <c r="H88" s="34" t="s">
        <v>166</v>
      </c>
    </row>
    <row r="89" spans="1:8" ht="15.75" customHeight="1">
      <c r="A89" s="174" t="s">
        <v>226</v>
      </c>
      <c r="B89" s="175"/>
      <c r="C89" s="175"/>
      <c r="D89" s="176"/>
      <c r="E89" s="54">
        <v>620</v>
      </c>
      <c r="F89" s="13">
        <v>0</v>
      </c>
      <c r="G89" s="13">
        <v>0</v>
      </c>
      <c r="H89" s="34" t="s">
        <v>164</v>
      </c>
    </row>
    <row r="90" spans="1:7" ht="15.75" customHeight="1">
      <c r="A90" s="174" t="s">
        <v>225</v>
      </c>
      <c r="B90" s="175"/>
      <c r="C90" s="175"/>
      <c r="D90" s="176"/>
      <c r="E90" s="64">
        <v>630</v>
      </c>
      <c r="F90" s="16">
        <f>SUM(F91:F99)</f>
        <v>37</v>
      </c>
      <c r="G90" s="16">
        <f>SUM(G91:G99)</f>
        <v>44</v>
      </c>
    </row>
    <row r="91" spans="1:7" ht="15.75" customHeight="1">
      <c r="A91" s="171" t="s">
        <v>3</v>
      </c>
      <c r="B91" s="172"/>
      <c r="C91" s="172"/>
      <c r="D91" s="173"/>
      <c r="E91" s="65"/>
      <c r="F91" s="146"/>
      <c r="G91" s="146"/>
    </row>
    <row r="92" spans="1:8" ht="15.75" customHeight="1">
      <c r="A92" s="186" t="s">
        <v>227</v>
      </c>
      <c r="B92" s="187"/>
      <c r="C92" s="187"/>
      <c r="D92" s="188"/>
      <c r="E92" s="66">
        <v>631</v>
      </c>
      <c r="F92" s="14">
        <v>9</v>
      </c>
      <c r="G92" s="14">
        <v>12</v>
      </c>
      <c r="H92" s="34" t="s">
        <v>77</v>
      </c>
    </row>
    <row r="93" spans="1:8" ht="15.75" customHeight="1">
      <c r="A93" s="210" t="s">
        <v>228</v>
      </c>
      <c r="B93" s="211"/>
      <c r="C93" s="211"/>
      <c r="D93" s="212"/>
      <c r="E93" s="56">
        <v>632</v>
      </c>
      <c r="F93" s="14">
        <v>7</v>
      </c>
      <c r="G93" s="14">
        <v>7</v>
      </c>
      <c r="H93" s="34" t="s">
        <v>78</v>
      </c>
    </row>
    <row r="94" spans="1:8" ht="15.75" customHeight="1">
      <c r="A94" s="171" t="s">
        <v>9</v>
      </c>
      <c r="B94" s="172"/>
      <c r="C94" s="172"/>
      <c r="D94" s="173"/>
      <c r="E94" s="9">
        <v>633</v>
      </c>
      <c r="F94" s="12">
        <v>2</v>
      </c>
      <c r="G94" s="12">
        <v>3</v>
      </c>
      <c r="H94" s="34" t="s">
        <v>79</v>
      </c>
    </row>
    <row r="95" spans="1:8" ht="15.75" customHeight="1">
      <c r="A95" s="171" t="s">
        <v>229</v>
      </c>
      <c r="B95" s="172"/>
      <c r="C95" s="172"/>
      <c r="D95" s="173"/>
      <c r="E95" s="9">
        <v>634</v>
      </c>
      <c r="F95" s="12">
        <v>0</v>
      </c>
      <c r="G95" s="12">
        <v>4</v>
      </c>
      <c r="H95" s="34" t="s">
        <v>80</v>
      </c>
    </row>
    <row r="96" spans="1:8" ht="15.75" customHeight="1">
      <c r="A96" s="171" t="s">
        <v>230</v>
      </c>
      <c r="B96" s="172"/>
      <c r="C96" s="172"/>
      <c r="D96" s="173"/>
      <c r="E96" s="9">
        <v>635</v>
      </c>
      <c r="F96" s="12">
        <v>14</v>
      </c>
      <c r="G96" s="12">
        <v>14</v>
      </c>
      <c r="H96" s="34" t="s">
        <v>120</v>
      </c>
    </row>
    <row r="97" spans="1:8" ht="15.75" customHeight="1">
      <c r="A97" s="171" t="s">
        <v>231</v>
      </c>
      <c r="B97" s="172"/>
      <c r="C97" s="172"/>
      <c r="D97" s="173"/>
      <c r="E97" s="9">
        <v>636</v>
      </c>
      <c r="F97" s="12"/>
      <c r="G97" s="12">
        <v>0</v>
      </c>
      <c r="H97" s="34" t="s">
        <v>73</v>
      </c>
    </row>
    <row r="98" spans="1:8" ht="18.75" customHeight="1">
      <c r="A98" s="171" t="s">
        <v>232</v>
      </c>
      <c r="B98" s="172"/>
      <c r="C98" s="172"/>
      <c r="D98" s="173"/>
      <c r="E98" s="9">
        <v>637</v>
      </c>
      <c r="F98" s="12"/>
      <c r="G98" s="12">
        <v>0</v>
      </c>
      <c r="H98" s="96" t="s">
        <v>152</v>
      </c>
    </row>
    <row r="99" spans="1:8" ht="15.75" customHeight="1">
      <c r="A99" s="171" t="s">
        <v>233</v>
      </c>
      <c r="B99" s="172"/>
      <c r="C99" s="172"/>
      <c r="D99" s="173"/>
      <c r="E99" s="9">
        <v>638</v>
      </c>
      <c r="F99" s="12">
        <v>5</v>
      </c>
      <c r="G99" s="12">
        <v>4</v>
      </c>
      <c r="H99" s="96" t="s">
        <v>167</v>
      </c>
    </row>
    <row r="100" spans="1:8" ht="15.75" customHeight="1">
      <c r="A100" s="174" t="s">
        <v>234</v>
      </c>
      <c r="B100" s="175"/>
      <c r="C100" s="175"/>
      <c r="D100" s="176"/>
      <c r="E100" s="9">
        <v>640</v>
      </c>
      <c r="F100" s="12">
        <v>0</v>
      </c>
      <c r="G100" s="12">
        <v>0</v>
      </c>
      <c r="H100" s="34" t="s">
        <v>168</v>
      </c>
    </row>
    <row r="101" spans="1:8" ht="15.75" customHeight="1">
      <c r="A101" s="174" t="s">
        <v>12</v>
      </c>
      <c r="B101" s="175"/>
      <c r="C101" s="175"/>
      <c r="D101" s="176"/>
      <c r="E101" s="9">
        <v>650</v>
      </c>
      <c r="F101" s="12">
        <v>0</v>
      </c>
      <c r="G101" s="12">
        <v>0</v>
      </c>
      <c r="H101" s="34" t="s">
        <v>75</v>
      </c>
    </row>
    <row r="102" spans="1:8" ht="15.75" customHeight="1">
      <c r="A102" s="174" t="s">
        <v>224</v>
      </c>
      <c r="B102" s="175"/>
      <c r="C102" s="175"/>
      <c r="D102" s="176"/>
      <c r="E102" s="9">
        <v>660</v>
      </c>
      <c r="F102" s="12">
        <v>0</v>
      </c>
      <c r="G102" s="12">
        <v>0</v>
      </c>
      <c r="H102" s="34" t="s">
        <v>76</v>
      </c>
    </row>
    <row r="103" spans="1:7" ht="15.75" customHeight="1">
      <c r="A103" s="174" t="s">
        <v>20</v>
      </c>
      <c r="B103" s="175"/>
      <c r="C103" s="175"/>
      <c r="D103" s="176"/>
      <c r="E103" s="9">
        <v>670</v>
      </c>
      <c r="F103" s="12">
        <v>0</v>
      </c>
      <c r="G103" s="12">
        <v>0</v>
      </c>
    </row>
    <row r="104" spans="1:7" ht="15.75" customHeight="1">
      <c r="A104" s="195" t="s">
        <v>21</v>
      </c>
      <c r="B104" s="196"/>
      <c r="C104" s="196"/>
      <c r="D104" s="197"/>
      <c r="E104" s="11">
        <v>690</v>
      </c>
      <c r="F104" s="18">
        <f>SUM(F88:F90,F100:F103)</f>
        <v>56</v>
      </c>
      <c r="G104" s="18">
        <f>SUM(G88:G90,G100:G103)</f>
        <v>63</v>
      </c>
    </row>
    <row r="105" spans="1:12" ht="15.75" customHeight="1">
      <c r="A105" s="201" t="s">
        <v>213</v>
      </c>
      <c r="B105" s="202"/>
      <c r="C105" s="202"/>
      <c r="D105" s="203"/>
      <c r="E105" s="11">
        <v>700</v>
      </c>
      <c r="F105" s="18">
        <f>F86+F104+F78</f>
        <v>1286</v>
      </c>
      <c r="G105" s="18">
        <f>G86+G104+G78</f>
        <v>1301</v>
      </c>
      <c r="I105" s="63"/>
      <c r="J105" s="63"/>
      <c r="K105" s="63"/>
      <c r="L105" s="63"/>
    </row>
    <row r="106" spans="1:12" ht="15.75" customHeight="1" hidden="1">
      <c r="A106" s="67"/>
      <c r="B106" s="67"/>
      <c r="C106" s="67"/>
      <c r="D106" s="67"/>
      <c r="E106" s="67"/>
      <c r="F106" s="67"/>
      <c r="G106" s="68"/>
      <c r="H106" s="6"/>
      <c r="I106" s="1"/>
      <c r="J106" s="1"/>
      <c r="K106" s="1"/>
      <c r="L106" s="1"/>
    </row>
    <row r="107" spans="1:12" ht="15.75" customHeight="1" hidden="1">
      <c r="A107" s="69" t="s">
        <v>24</v>
      </c>
      <c r="B107" s="238"/>
      <c r="C107" s="238"/>
      <c r="D107" s="70"/>
      <c r="E107" s="67"/>
      <c r="F107" s="240" t="s">
        <v>276</v>
      </c>
      <c r="G107" s="240"/>
      <c r="H107" s="6"/>
      <c r="I107" s="1"/>
      <c r="J107" s="1"/>
      <c r="K107" s="1"/>
      <c r="L107" s="1"/>
    </row>
    <row r="108" spans="1:12" ht="15.75" customHeight="1" hidden="1">
      <c r="A108" s="70"/>
      <c r="B108" s="239" t="s">
        <v>23</v>
      </c>
      <c r="C108" s="239"/>
      <c r="D108" s="70"/>
      <c r="E108" s="44"/>
      <c r="F108" s="236" t="s">
        <v>235</v>
      </c>
      <c r="G108" s="237"/>
      <c r="H108" s="6"/>
      <c r="I108" s="1"/>
      <c r="J108" s="1"/>
      <c r="K108" s="1"/>
      <c r="L108" s="1"/>
    </row>
    <row r="109" spans="1:12" ht="15.75" customHeight="1" hidden="1">
      <c r="A109" s="70"/>
      <c r="B109" s="43"/>
      <c r="C109" s="43"/>
      <c r="D109" s="70"/>
      <c r="E109" s="44"/>
      <c r="F109" s="43"/>
      <c r="G109" s="44"/>
      <c r="H109" s="6"/>
      <c r="I109" s="1"/>
      <c r="J109" s="1"/>
      <c r="K109" s="1"/>
      <c r="L109" s="1"/>
    </row>
    <row r="110" spans="1:12" ht="15.75" customHeight="1" hidden="1">
      <c r="A110" s="69" t="s">
        <v>25</v>
      </c>
      <c r="B110" s="238"/>
      <c r="C110" s="238"/>
      <c r="D110" s="70"/>
      <c r="E110" s="67"/>
      <c r="F110" s="240" t="s">
        <v>269</v>
      </c>
      <c r="G110" s="240"/>
      <c r="H110" s="6"/>
      <c r="I110" s="1"/>
      <c r="J110" s="1"/>
      <c r="K110" s="1"/>
      <c r="L110" s="1"/>
    </row>
    <row r="111" spans="1:12" ht="15.75" customHeight="1" hidden="1">
      <c r="A111" s="70"/>
      <c r="B111" s="239" t="s">
        <v>23</v>
      </c>
      <c r="C111" s="239"/>
      <c r="D111" s="70"/>
      <c r="E111" s="71"/>
      <c r="F111" s="236" t="s">
        <v>235</v>
      </c>
      <c r="G111" s="237"/>
      <c r="H111" s="6"/>
      <c r="I111" s="1"/>
      <c r="J111" s="1"/>
      <c r="K111" s="1"/>
      <c r="L111" s="1"/>
    </row>
    <row r="112" spans="1:12" ht="15.75" customHeight="1" hidden="1">
      <c r="A112" s="70"/>
      <c r="B112" s="70"/>
      <c r="C112" s="70"/>
      <c r="D112" s="70"/>
      <c r="E112" s="67"/>
      <c r="F112" s="72"/>
      <c r="G112" s="72"/>
      <c r="H112" s="6"/>
      <c r="I112" s="1"/>
      <c r="J112" s="1"/>
      <c r="K112" s="1"/>
      <c r="L112" s="1"/>
    </row>
    <row r="113" spans="1:12" ht="15.75" customHeight="1" hidden="1">
      <c r="A113" s="249">
        <v>44253</v>
      </c>
      <c r="B113" s="249"/>
      <c r="C113" s="249"/>
      <c r="D113" s="73"/>
      <c r="E113" s="67"/>
      <c r="F113" s="72"/>
      <c r="G113" s="72"/>
      <c r="H113" s="6"/>
      <c r="I113" s="1"/>
      <c r="J113" s="1"/>
      <c r="K113" s="1"/>
      <c r="L113" s="1"/>
    </row>
    <row r="114" spans="5:8" s="63" customFormat="1" ht="17.25" customHeight="1" hidden="1">
      <c r="E114" s="143"/>
      <c r="F114" s="143"/>
      <c r="G114" s="77"/>
      <c r="H114" s="78"/>
    </row>
    <row r="115" spans="1:8" s="63" customFormat="1" ht="11.25" customHeight="1" hidden="1">
      <c r="A115" s="77">
        <v>1</v>
      </c>
      <c r="B115" s="77" t="s">
        <v>130</v>
      </c>
      <c r="C115" s="77"/>
      <c r="D115" s="77"/>
      <c r="E115" s="77"/>
      <c r="F115" s="77"/>
      <c r="G115" s="77"/>
      <c r="H115" s="78"/>
    </row>
    <row r="116" spans="1:8" s="63" customFormat="1" ht="11.25" customHeight="1" hidden="1">
      <c r="A116" s="77">
        <v>2</v>
      </c>
      <c r="B116" s="77" t="s">
        <v>131</v>
      </c>
      <c r="C116" s="77"/>
      <c r="D116" s="77"/>
      <c r="E116" s="79" t="s">
        <v>125</v>
      </c>
      <c r="F116" s="80">
        <f>DATE(I3,1,1)</f>
        <v>43831</v>
      </c>
      <c r="G116" s="80">
        <f>DATE(I3,3,31)</f>
        <v>43921</v>
      </c>
      <c r="H116" s="78"/>
    </row>
    <row r="117" spans="1:8" s="63" customFormat="1" ht="11.25" customHeight="1" hidden="1">
      <c r="A117" s="77">
        <v>3</v>
      </c>
      <c r="B117" s="77" t="s">
        <v>141</v>
      </c>
      <c r="C117" s="77"/>
      <c r="D117" s="77"/>
      <c r="E117" s="46" t="s">
        <v>126</v>
      </c>
      <c r="F117" s="80">
        <f>DATE(I3,1,1)</f>
        <v>43831</v>
      </c>
      <c r="G117" s="80">
        <f>DATE(I3,6,30)</f>
        <v>44012</v>
      </c>
      <c r="H117" s="78"/>
    </row>
    <row r="118" spans="1:8" s="63" customFormat="1" ht="11.25" customHeight="1" hidden="1">
      <c r="A118" s="77">
        <v>4</v>
      </c>
      <c r="B118" s="77" t="s">
        <v>132</v>
      </c>
      <c r="C118" s="77"/>
      <c r="D118" s="77"/>
      <c r="E118" s="46" t="s">
        <v>127</v>
      </c>
      <c r="F118" s="80">
        <f>DATE(I3,1,1)</f>
        <v>43831</v>
      </c>
      <c r="G118" s="81">
        <f>DATE(I3,9,30)</f>
        <v>44104</v>
      </c>
      <c r="H118" s="78"/>
    </row>
    <row r="119" spans="1:8" s="63" customFormat="1" ht="11.25" customHeight="1" hidden="1">
      <c r="A119" s="77">
        <v>5</v>
      </c>
      <c r="B119" s="77" t="s">
        <v>133</v>
      </c>
      <c r="C119" s="77"/>
      <c r="D119" s="77"/>
      <c r="E119" s="46" t="s">
        <v>128</v>
      </c>
      <c r="F119" s="80">
        <f>DATE(I3,1,1)</f>
        <v>43831</v>
      </c>
      <c r="G119" s="81">
        <f>DATE(I3,12,31)</f>
        <v>44196</v>
      </c>
      <c r="H119" s="78"/>
    </row>
    <row r="120" spans="1:8" s="63" customFormat="1" ht="11.25" customHeight="1" hidden="1">
      <c r="A120" s="77">
        <v>6</v>
      </c>
      <c r="B120" s="77" t="s">
        <v>134</v>
      </c>
      <c r="C120" s="77"/>
      <c r="D120" s="77"/>
      <c r="E120" s="46">
        <v>2016</v>
      </c>
      <c r="F120" s="80">
        <f>DATE(E120,1,1)</f>
        <v>42370</v>
      </c>
      <c r="G120" s="81">
        <f>DATE(E120,12,31)</f>
        <v>42735</v>
      </c>
      <c r="H120" s="78"/>
    </row>
    <row r="121" spans="1:8" s="63" customFormat="1" ht="11.25" customHeight="1" hidden="1">
      <c r="A121" s="77">
        <v>7</v>
      </c>
      <c r="B121" s="77" t="s">
        <v>135</v>
      </c>
      <c r="C121" s="77"/>
      <c r="D121" s="77"/>
      <c r="E121" s="46">
        <v>2017</v>
      </c>
      <c r="F121" s="80">
        <f>DATE(E121,1,1)</f>
        <v>42736</v>
      </c>
      <c r="G121" s="81">
        <f>DATE(E121,12,31)</f>
        <v>43100</v>
      </c>
      <c r="H121" s="78"/>
    </row>
    <row r="122" spans="1:8" s="63" customFormat="1" ht="11.25" customHeight="1" hidden="1">
      <c r="A122" s="77">
        <v>8</v>
      </c>
      <c r="B122" s="77" t="s">
        <v>136</v>
      </c>
      <c r="C122" s="77"/>
      <c r="D122" s="77"/>
      <c r="E122" s="46">
        <v>2018</v>
      </c>
      <c r="F122" s="80">
        <f>DATE(E122,1,1)</f>
        <v>43101</v>
      </c>
      <c r="G122" s="81">
        <f>DATE(E122,12,31)</f>
        <v>43465</v>
      </c>
      <c r="H122" s="78"/>
    </row>
    <row r="123" spans="1:8" s="63" customFormat="1" ht="11.25" customHeight="1" hidden="1">
      <c r="A123" s="63">
        <v>9</v>
      </c>
      <c r="B123" s="63" t="s">
        <v>137</v>
      </c>
      <c r="E123" s="46">
        <v>2019</v>
      </c>
      <c r="F123" s="80">
        <f>DATE(E123,1,1)</f>
        <v>43466</v>
      </c>
      <c r="G123" s="81">
        <f>DATE(E123,12,31)</f>
        <v>43830</v>
      </c>
      <c r="H123" s="78"/>
    </row>
    <row r="124" spans="1:8" s="63" customFormat="1" ht="11.25" customHeight="1" hidden="1">
      <c r="A124" s="63">
        <v>10</v>
      </c>
      <c r="B124" s="63" t="s">
        <v>138</v>
      </c>
      <c r="E124" s="46">
        <v>2020</v>
      </c>
      <c r="F124" s="80">
        <f>DATE(E124,1,1)</f>
        <v>43831</v>
      </c>
      <c r="G124" s="81">
        <f>DATE(E124,12,31)</f>
        <v>44196</v>
      </c>
      <c r="H124" s="78"/>
    </row>
    <row r="125" spans="1:8" s="63" customFormat="1" ht="11.25" customHeight="1" hidden="1">
      <c r="A125" s="63">
        <v>11</v>
      </c>
      <c r="B125" s="63" t="s">
        <v>139</v>
      </c>
      <c r="E125" s="46"/>
      <c r="F125" s="80"/>
      <c r="G125" s="81"/>
      <c r="H125" s="78"/>
    </row>
    <row r="126" spans="1:8" s="63" customFormat="1" ht="11.25" customHeight="1" hidden="1">
      <c r="A126" s="63">
        <v>12</v>
      </c>
      <c r="B126" s="63" t="s">
        <v>140</v>
      </c>
      <c r="H126" s="78"/>
    </row>
    <row r="127" s="63" customFormat="1" ht="11.25" customHeight="1" hidden="1">
      <c r="H127" s="78"/>
    </row>
    <row r="128" s="63" customFormat="1" ht="11.25" customHeight="1" hidden="1">
      <c r="H128" s="78"/>
    </row>
    <row r="129" s="63" customFormat="1" ht="11.25" customHeight="1" hidden="1">
      <c r="H129" s="78"/>
    </row>
    <row r="130" s="76" customFormat="1" ht="11.25" customHeight="1" hidden="1">
      <c r="H130" s="75"/>
    </row>
  </sheetData>
  <sheetProtection sheet="1" formatCells="0" formatColumns="0" formatRows="0" insertColumns="0" insertRows="0" insertHyperlinks="0" deleteColumns="0" deleteRows="0" sort="0" autoFilter="0" pivotTables="0"/>
  <mergeCells count="119">
    <mergeCell ref="A113:C113"/>
    <mergeCell ref="A53:D53"/>
    <mergeCell ref="A92:D92"/>
    <mergeCell ref="A76:D76"/>
    <mergeCell ref="B111:C111"/>
    <mergeCell ref="A90:D90"/>
    <mergeCell ref="A98:D98"/>
    <mergeCell ref="A95:D95"/>
    <mergeCell ref="A94:D94"/>
    <mergeCell ref="A74:D74"/>
    <mergeCell ref="A42:D42"/>
    <mergeCell ref="A57:D57"/>
    <mergeCell ref="A65:D65"/>
    <mergeCell ref="A58:D58"/>
    <mergeCell ref="A55:D55"/>
    <mergeCell ref="A49:D49"/>
    <mergeCell ref="A44:D44"/>
    <mergeCell ref="A48:D48"/>
    <mergeCell ref="A47:D47"/>
    <mergeCell ref="A59:D59"/>
    <mergeCell ref="F110:G110"/>
    <mergeCell ref="A18:G18"/>
    <mergeCell ref="C19:F19"/>
    <mergeCell ref="A21:C21"/>
    <mergeCell ref="D21:G21"/>
    <mergeCell ref="A25:C25"/>
    <mergeCell ref="D25:G25"/>
    <mergeCell ref="A56:D56"/>
    <mergeCell ref="A81:D81"/>
    <mergeCell ref="A60:D60"/>
    <mergeCell ref="F111:G111"/>
    <mergeCell ref="F108:G108"/>
    <mergeCell ref="A102:D102"/>
    <mergeCell ref="A103:D103"/>
    <mergeCell ref="A104:D104"/>
    <mergeCell ref="A105:D105"/>
    <mergeCell ref="B107:C107"/>
    <mergeCell ref="B108:C108"/>
    <mergeCell ref="B110:C110"/>
    <mergeCell ref="F107:G107"/>
    <mergeCell ref="A39:D39"/>
    <mergeCell ref="J26:J27"/>
    <mergeCell ref="K26:K27"/>
    <mergeCell ref="A36:D36"/>
    <mergeCell ref="A34:D34"/>
    <mergeCell ref="I39:I40"/>
    <mergeCell ref="H33:J35"/>
    <mergeCell ref="A33:D33"/>
    <mergeCell ref="A35:D35"/>
    <mergeCell ref="C30:D30"/>
    <mergeCell ref="A91:D91"/>
    <mergeCell ref="A64:D64"/>
    <mergeCell ref="A71:D71"/>
    <mergeCell ref="A73:D73"/>
    <mergeCell ref="A77:D77"/>
    <mergeCell ref="A89:D89"/>
    <mergeCell ref="A88:D88"/>
    <mergeCell ref="A79:D79"/>
    <mergeCell ref="A80:D80"/>
    <mergeCell ref="A97:D97"/>
    <mergeCell ref="A93:D93"/>
    <mergeCell ref="A96:D96"/>
    <mergeCell ref="H67:N67"/>
    <mergeCell ref="A87:D87"/>
    <mergeCell ref="A83:D83"/>
    <mergeCell ref="A84:D84"/>
    <mergeCell ref="A85:D85"/>
    <mergeCell ref="A68:D68"/>
    <mergeCell ref="A72:D72"/>
    <mergeCell ref="A100:D100"/>
    <mergeCell ref="A101:D101"/>
    <mergeCell ref="A99:D99"/>
    <mergeCell ref="A61:D61"/>
    <mergeCell ref="A66:D66"/>
    <mergeCell ref="A63:D63"/>
    <mergeCell ref="A82:D82"/>
    <mergeCell ref="A75:D75"/>
    <mergeCell ref="A78:D78"/>
    <mergeCell ref="A67:D67"/>
    <mergeCell ref="A50:D50"/>
    <mergeCell ref="A69:D69"/>
    <mergeCell ref="A70:D70"/>
    <mergeCell ref="A86:D86"/>
    <mergeCell ref="A51:D51"/>
    <mergeCell ref="A62:D62"/>
    <mergeCell ref="K2:K3"/>
    <mergeCell ref="A54:D54"/>
    <mergeCell ref="A46:D46"/>
    <mergeCell ref="A41:D41"/>
    <mergeCell ref="A37:D37"/>
    <mergeCell ref="A38:D38"/>
    <mergeCell ref="A52:D52"/>
    <mergeCell ref="A43:D43"/>
    <mergeCell ref="A45:D45"/>
    <mergeCell ref="A40:D40"/>
    <mergeCell ref="A2:H2"/>
    <mergeCell ref="A3:H3"/>
    <mergeCell ref="A4:G6"/>
    <mergeCell ref="J2:J3"/>
    <mergeCell ref="H6:I6"/>
    <mergeCell ref="H5:I5"/>
    <mergeCell ref="E14:G14"/>
    <mergeCell ref="A27:C27"/>
    <mergeCell ref="D27:G27"/>
    <mergeCell ref="A24:C24"/>
    <mergeCell ref="D24:G24"/>
    <mergeCell ref="F15:G15"/>
    <mergeCell ref="A22:C22"/>
    <mergeCell ref="D22:G22"/>
    <mergeCell ref="C31:D31"/>
    <mergeCell ref="A26:C26"/>
    <mergeCell ref="D26:G26"/>
    <mergeCell ref="F16:G17"/>
    <mergeCell ref="E29:F29"/>
    <mergeCell ref="E30:F30"/>
    <mergeCell ref="E31:F31"/>
    <mergeCell ref="A23:C23"/>
    <mergeCell ref="D23:G23"/>
    <mergeCell ref="C29:D29"/>
  </mergeCells>
  <conditionalFormatting sqref="F105">
    <cfRule type="cellIs" priority="1" dxfId="3" operator="notEqual" stopIfTrue="1">
      <formula>$F$66</formula>
    </cfRule>
  </conditionalFormatting>
  <conditionalFormatting sqref="G105">
    <cfRule type="cellIs" priority="2" dxfId="3" operator="notEqual" stopIfTrue="1">
      <formula>$G$66</formula>
    </cfRule>
  </conditionalFormatting>
  <conditionalFormatting sqref="F66">
    <cfRule type="cellIs" priority="3" dxfId="3" operator="notEqual" stopIfTrue="1">
      <formula>$F$105</formula>
    </cfRule>
  </conditionalFormatting>
  <conditionalFormatting sqref="G66">
    <cfRule type="cellIs" priority="4" dxfId="3" operator="notEqual" stopIfTrue="1">
      <formula>$G$105</formula>
    </cfRule>
  </conditionalFormatting>
  <conditionalFormatting sqref="F62:G62 F43:G43">
    <cfRule type="cellIs" priority="5" dxfId="3" operator="lessThan" stopIfTrue="1">
      <formula>#REF!</formula>
    </cfRule>
  </conditionalFormatting>
  <conditionalFormatting sqref="J5">
    <cfRule type="cellIs" priority="8" dxfId="13" operator="equal" stopIfTrue="1">
      <formula>$J$6</formula>
    </cfRule>
  </conditionalFormatting>
  <conditionalFormatting sqref="K5">
    <cfRule type="cellIs" priority="9" dxfId="13" operator="equal" stopIfTrue="1">
      <formula>$K$6</formula>
    </cfRule>
  </conditionalFormatting>
  <conditionalFormatting sqref="J29">
    <cfRule type="cellIs" priority="18" dxfId="13" operator="equal" stopIfTrue="1">
      <formula>$J$66</formula>
    </cfRule>
  </conditionalFormatting>
  <conditionalFormatting sqref="K29">
    <cfRule type="cellIs" priority="19" dxfId="13" operator="equal" stopIfTrue="1">
      <formula>$K$66</formula>
    </cfRule>
  </conditionalFormatting>
  <dataValidations count="4">
    <dataValidation type="decimal" operator="greaterThanOrEqual" allowBlank="1" showInputMessage="1" showErrorMessage="1" errorTitle="Внимание!" error="Значение в данной ячейке не должно быть отрицательным" sqref="F71:G72">
      <formula1>0</formula1>
    </dataValidation>
    <dataValidation type="list" allowBlank="1" showInputMessage="1" showErrorMessage="1" sqref="I26">
      <formula1>#REF!</formula1>
    </dataValidation>
    <dataValidation type="list" allowBlank="1" showInputMessage="1" showErrorMessage="1" sqref="I2">
      <formula1>$E$116:$E$125</formula1>
    </dataValidation>
    <dataValidation type="list" allowBlank="1" showInputMessage="1" showErrorMessage="1" sqref="I3">
      <formula1>$E$120:$E$124</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9" r:id="rId3"/>
  <rowBreaks count="1" manualBreakCount="1">
    <brk id="66" max="6" man="1"/>
  </rowBreaks>
  <legacyDrawing r:id="rId2"/>
</worksheet>
</file>

<file path=xl/worksheets/sheet2.xml><?xml version="1.0" encoding="utf-8"?>
<worksheet xmlns="http://schemas.openxmlformats.org/spreadsheetml/2006/main" xmlns:r="http://schemas.openxmlformats.org/officeDocument/2006/relationships">
  <sheetPr codeName="Лист23">
    <tabColor indexed="13"/>
  </sheetPr>
  <dimension ref="A1:V79"/>
  <sheetViews>
    <sheetView zoomScaleSheetLayoutView="100" zoomScalePageLayoutView="0" workbookViewId="0" topLeftCell="A43">
      <selection activeCell="U87" sqref="U87"/>
    </sheetView>
  </sheetViews>
  <sheetFormatPr defaultColWidth="9.00390625" defaultRowHeight="11.25" customHeight="1"/>
  <cols>
    <col min="1" max="1" width="15.375" style="35" customWidth="1"/>
    <col min="2" max="3" width="8.375" style="35" customWidth="1"/>
    <col min="4" max="4" width="6.375" style="35" customWidth="1"/>
    <col min="5" max="5" width="2.625" style="35" customWidth="1"/>
    <col min="6" max="6" width="7.875" style="35" customWidth="1"/>
    <col min="7" max="7" width="2.75390625" style="35" customWidth="1"/>
    <col min="8" max="8" width="7.00390625" style="35" customWidth="1"/>
    <col min="9" max="9" width="2.00390625" style="35" customWidth="1"/>
    <col min="10" max="10" width="7.625" style="35" customWidth="1"/>
    <col min="11" max="11" width="5.25390625" style="35" customWidth="1"/>
    <col min="12" max="12" width="6.75390625" style="35" customWidth="1"/>
    <col min="13" max="13" width="1.625" style="35" customWidth="1"/>
    <col min="14" max="14" width="10.625" style="35" customWidth="1"/>
    <col min="15" max="15" width="24.00390625" style="121" hidden="1" customWidth="1"/>
    <col min="16" max="16" width="6.75390625" style="121" hidden="1" customWidth="1"/>
    <col min="17" max="20" width="0" style="121" hidden="1" customWidth="1"/>
    <col min="21" max="22" width="9.125" style="121" customWidth="1"/>
    <col min="23" max="16384" width="9.125" style="35" customWidth="1"/>
  </cols>
  <sheetData>
    <row r="1" spans="1:22" s="33" customFormat="1" ht="11.25" customHeight="1">
      <c r="A1" s="4"/>
      <c r="B1" s="51"/>
      <c r="C1" s="51"/>
      <c r="D1" s="51"/>
      <c r="E1" s="51"/>
      <c r="F1" s="51"/>
      <c r="G1" s="51"/>
      <c r="H1" s="51"/>
      <c r="I1" s="51"/>
      <c r="J1" s="283" t="s">
        <v>35</v>
      </c>
      <c r="K1" s="283"/>
      <c r="L1" s="283"/>
      <c r="M1" s="283"/>
      <c r="N1" s="283"/>
      <c r="O1" s="119"/>
      <c r="P1" s="119"/>
      <c r="Q1" s="119"/>
      <c r="R1" s="119"/>
      <c r="S1" s="119"/>
      <c r="T1" s="119"/>
      <c r="U1" s="119"/>
      <c r="V1" s="119"/>
    </row>
    <row r="2" spans="1:22" s="33" customFormat="1" ht="32.25" customHeight="1">
      <c r="A2" s="51"/>
      <c r="B2" s="51"/>
      <c r="C2" s="51"/>
      <c r="D2" s="51"/>
      <c r="E2" s="51"/>
      <c r="F2" s="51"/>
      <c r="G2" s="51"/>
      <c r="H2" s="323" t="s">
        <v>186</v>
      </c>
      <c r="I2" s="323"/>
      <c r="J2" s="323"/>
      <c r="K2" s="323"/>
      <c r="L2" s="323"/>
      <c r="M2" s="323"/>
      <c r="N2" s="323"/>
      <c r="O2" s="119"/>
      <c r="P2" s="119"/>
      <c r="Q2" s="119"/>
      <c r="R2" s="119"/>
      <c r="S2" s="119"/>
      <c r="T2" s="119"/>
      <c r="U2" s="119"/>
      <c r="V2" s="119"/>
    </row>
    <row r="3" spans="1:22" s="33" customFormat="1" ht="24" customHeight="1">
      <c r="A3" s="51"/>
      <c r="B3" s="51"/>
      <c r="C3" s="51"/>
      <c r="D3" s="51"/>
      <c r="E3" s="51"/>
      <c r="F3" s="51"/>
      <c r="G3" s="51"/>
      <c r="H3" s="51"/>
      <c r="I3" s="51"/>
      <c r="J3" s="51"/>
      <c r="K3" s="51"/>
      <c r="L3" s="51"/>
      <c r="M3" s="51"/>
      <c r="N3" s="144" t="s">
        <v>185</v>
      </c>
      <c r="O3" s="119"/>
      <c r="P3" s="119"/>
      <c r="Q3" s="119"/>
      <c r="R3" s="119"/>
      <c r="S3" s="119"/>
      <c r="T3" s="119"/>
      <c r="U3" s="119"/>
      <c r="V3" s="119"/>
    </row>
    <row r="4" spans="1:22" s="33" customFormat="1" ht="12.75" customHeight="1">
      <c r="A4" s="284" t="s">
        <v>26</v>
      </c>
      <c r="B4" s="284"/>
      <c r="C4" s="284"/>
      <c r="D4" s="284"/>
      <c r="E4" s="284"/>
      <c r="F4" s="284"/>
      <c r="G4" s="284"/>
      <c r="H4" s="284"/>
      <c r="I4" s="284"/>
      <c r="J4" s="284"/>
      <c r="K4" s="284"/>
      <c r="L4" s="284"/>
      <c r="M4" s="284"/>
      <c r="N4" s="284"/>
      <c r="O4" s="119"/>
      <c r="P4" s="119"/>
      <c r="Q4" s="119"/>
      <c r="R4" s="119"/>
      <c r="S4" s="119"/>
      <c r="T4" s="119"/>
      <c r="U4" s="119"/>
      <c r="V4" s="119"/>
    </row>
    <row r="5" spans="1:22" s="33" customFormat="1" ht="12.75" customHeight="1">
      <c r="A5" s="284" t="s">
        <v>263</v>
      </c>
      <c r="B5" s="284"/>
      <c r="C5" s="284"/>
      <c r="D5" s="284"/>
      <c r="E5" s="284"/>
      <c r="F5" s="284"/>
      <c r="G5" s="284"/>
      <c r="H5" s="284"/>
      <c r="I5" s="284"/>
      <c r="J5" s="284"/>
      <c r="K5" s="284"/>
      <c r="L5" s="284"/>
      <c r="M5" s="284"/>
      <c r="N5" s="284"/>
      <c r="O5" s="119"/>
      <c r="P5" s="119"/>
      <c r="Q5" s="119"/>
      <c r="R5" s="119"/>
      <c r="S5" s="119"/>
      <c r="T5" s="119"/>
      <c r="U5" s="119"/>
      <c r="V5" s="119"/>
    </row>
    <row r="6" spans="1:22" s="33" customFormat="1" ht="15" customHeight="1">
      <c r="A6" s="51"/>
      <c r="B6" s="51"/>
      <c r="C6" s="83" t="s">
        <v>268</v>
      </c>
      <c r="D6" s="41" t="str">
        <f>Баланс!O6</f>
        <v>январь</v>
      </c>
      <c r="E6" s="22" t="s">
        <v>124</v>
      </c>
      <c r="F6" s="40" t="str">
        <f>Баланс!Q6</f>
        <v>декабрь</v>
      </c>
      <c r="G6" s="314">
        <f>Баланс!K5</f>
        <v>44196</v>
      </c>
      <c r="H6" s="314"/>
      <c r="I6" s="84"/>
      <c r="J6" s="84"/>
      <c r="K6" s="84"/>
      <c r="L6" s="85"/>
      <c r="M6" s="85"/>
      <c r="N6" s="51"/>
      <c r="O6" s="119"/>
      <c r="P6" s="119"/>
      <c r="Q6" s="119"/>
      <c r="R6" s="119"/>
      <c r="S6" s="119"/>
      <c r="T6" s="119"/>
      <c r="U6" s="119"/>
      <c r="V6" s="119"/>
    </row>
    <row r="7" spans="1:22" s="33" customFormat="1" ht="9" customHeight="1">
      <c r="A7" s="67"/>
      <c r="B7" s="51"/>
      <c r="C7" s="51"/>
      <c r="D7" s="51"/>
      <c r="E7" s="51"/>
      <c r="F7" s="51"/>
      <c r="G7" s="51"/>
      <c r="H7" s="51"/>
      <c r="I7" s="51"/>
      <c r="J7" s="51"/>
      <c r="K7" s="51"/>
      <c r="L7" s="51"/>
      <c r="M7" s="51"/>
      <c r="N7" s="51"/>
      <c r="O7" s="119"/>
      <c r="P7" s="119"/>
      <c r="Q7" s="119"/>
      <c r="R7" s="119"/>
      <c r="S7" s="119"/>
      <c r="T7" s="119"/>
      <c r="U7" s="119"/>
      <c r="V7" s="119"/>
    </row>
    <row r="8" spans="1:22" s="33" customFormat="1" ht="15" customHeight="1">
      <c r="A8" s="292" t="s">
        <v>36</v>
      </c>
      <c r="B8" s="293"/>
      <c r="C8" s="293"/>
      <c r="D8" s="86"/>
      <c r="E8" s="294" t="str">
        <f>Баланс!$D$21</f>
        <v>ОАО "ИЗХК" г.п. Ивенец</v>
      </c>
      <c r="F8" s="295"/>
      <c r="G8" s="295"/>
      <c r="H8" s="295"/>
      <c r="I8" s="295"/>
      <c r="J8" s="295"/>
      <c r="K8" s="295"/>
      <c r="L8" s="295"/>
      <c r="M8" s="295"/>
      <c r="N8" s="296"/>
      <c r="O8" s="119"/>
      <c r="P8" s="119"/>
      <c r="Q8" s="119"/>
      <c r="R8" s="119"/>
      <c r="S8" s="119"/>
      <c r="T8" s="119"/>
      <c r="U8" s="119"/>
      <c r="V8" s="119"/>
    </row>
    <row r="9" spans="1:22" s="33" customFormat="1" ht="15" customHeight="1">
      <c r="A9" s="292" t="s">
        <v>27</v>
      </c>
      <c r="B9" s="293"/>
      <c r="C9" s="293"/>
      <c r="D9" s="86"/>
      <c r="E9" s="294">
        <f>Баланс!$D$22</f>
        <v>600018083</v>
      </c>
      <c r="F9" s="295"/>
      <c r="G9" s="295"/>
      <c r="H9" s="295"/>
      <c r="I9" s="295"/>
      <c r="J9" s="295"/>
      <c r="K9" s="295"/>
      <c r="L9" s="295"/>
      <c r="M9" s="295"/>
      <c r="N9" s="296"/>
      <c r="O9" s="119"/>
      <c r="P9" s="119"/>
      <c r="Q9" s="119"/>
      <c r="R9" s="119"/>
      <c r="S9" s="119"/>
      <c r="T9" s="119"/>
      <c r="U9" s="119"/>
      <c r="V9" s="119"/>
    </row>
    <row r="10" spans="1:22" s="33" customFormat="1" ht="15" customHeight="1">
      <c r="A10" s="292" t="s">
        <v>188</v>
      </c>
      <c r="B10" s="293"/>
      <c r="C10" s="293"/>
      <c r="D10" s="86"/>
      <c r="E10" s="294" t="str">
        <f>Баланс!$D$23</f>
        <v>производство керамических изделий</v>
      </c>
      <c r="F10" s="295"/>
      <c r="G10" s="295"/>
      <c r="H10" s="295"/>
      <c r="I10" s="295"/>
      <c r="J10" s="295"/>
      <c r="K10" s="295"/>
      <c r="L10" s="295"/>
      <c r="M10" s="295"/>
      <c r="N10" s="296"/>
      <c r="O10" s="119"/>
      <c r="P10" s="119"/>
      <c r="Q10" s="119"/>
      <c r="R10" s="119"/>
      <c r="S10" s="119"/>
      <c r="T10" s="119"/>
      <c r="U10" s="119"/>
      <c r="V10" s="119"/>
    </row>
    <row r="11" spans="1:22" s="33" customFormat="1" ht="15" customHeight="1">
      <c r="A11" s="292" t="s">
        <v>28</v>
      </c>
      <c r="B11" s="293"/>
      <c r="C11" s="293"/>
      <c r="D11" s="86"/>
      <c r="E11" s="294" t="str">
        <f>Баланс!$D$24</f>
        <v>акционерная</v>
      </c>
      <c r="F11" s="295"/>
      <c r="G11" s="295"/>
      <c r="H11" s="295"/>
      <c r="I11" s="295"/>
      <c r="J11" s="295"/>
      <c r="K11" s="295"/>
      <c r="L11" s="295"/>
      <c r="M11" s="295"/>
      <c r="N11" s="296"/>
      <c r="O11" s="119"/>
      <c r="P11" s="119"/>
      <c r="Q11" s="119"/>
      <c r="R11" s="119"/>
      <c r="S11" s="119"/>
      <c r="T11" s="119"/>
      <c r="U11" s="119"/>
      <c r="V11" s="119"/>
    </row>
    <row r="12" spans="1:22" s="33" customFormat="1" ht="15" customHeight="1">
      <c r="A12" s="292" t="s">
        <v>29</v>
      </c>
      <c r="B12" s="293"/>
      <c r="C12" s="293"/>
      <c r="D12" s="86"/>
      <c r="E12" s="294" t="str">
        <f>Баланс!$D$25</f>
        <v>НС</v>
      </c>
      <c r="F12" s="295"/>
      <c r="G12" s="295"/>
      <c r="H12" s="295"/>
      <c r="I12" s="295"/>
      <c r="J12" s="295"/>
      <c r="K12" s="295"/>
      <c r="L12" s="295"/>
      <c r="M12" s="295"/>
      <c r="N12" s="296"/>
      <c r="O12" s="119"/>
      <c r="P12" s="119"/>
      <c r="Q12" s="119"/>
      <c r="R12" s="119"/>
      <c r="S12" s="119"/>
      <c r="T12" s="119"/>
      <c r="U12" s="119"/>
      <c r="V12" s="119"/>
    </row>
    <row r="13" spans="1:22" s="33" customFormat="1" ht="15" customHeight="1">
      <c r="A13" s="292" t="s">
        <v>30</v>
      </c>
      <c r="B13" s="293"/>
      <c r="C13" s="293"/>
      <c r="D13" s="86"/>
      <c r="E13" s="294" t="str">
        <f>Баланс!$D$26</f>
        <v>тыс.руб.</v>
      </c>
      <c r="F13" s="295"/>
      <c r="G13" s="295"/>
      <c r="H13" s="295"/>
      <c r="I13" s="295"/>
      <c r="J13" s="295"/>
      <c r="K13" s="295"/>
      <c r="L13" s="295"/>
      <c r="M13" s="295"/>
      <c r="N13" s="296"/>
      <c r="O13" s="119"/>
      <c r="P13" s="119"/>
      <c r="Q13" s="119"/>
      <c r="R13" s="119"/>
      <c r="S13" s="119"/>
      <c r="T13" s="119"/>
      <c r="U13" s="119"/>
      <c r="V13" s="119"/>
    </row>
    <row r="14" spans="1:22" s="33" customFormat="1" ht="15" customHeight="1">
      <c r="A14" s="292" t="s">
        <v>37</v>
      </c>
      <c r="B14" s="293"/>
      <c r="C14" s="293"/>
      <c r="D14" s="86"/>
      <c r="E14" s="294" t="str">
        <f>Баланс!$D$27</f>
        <v>222370 Минская обл., Воложинский р-н, г.п. Ивенец, ул. 1Мая,42</v>
      </c>
      <c r="F14" s="295"/>
      <c r="G14" s="295"/>
      <c r="H14" s="295"/>
      <c r="I14" s="295"/>
      <c r="J14" s="295"/>
      <c r="K14" s="295"/>
      <c r="L14" s="295"/>
      <c r="M14" s="295"/>
      <c r="N14" s="296"/>
      <c r="O14" s="119"/>
      <c r="P14" s="119"/>
      <c r="Q14" s="119"/>
      <c r="R14" s="119"/>
      <c r="S14" s="119"/>
      <c r="T14" s="119"/>
      <c r="U14" s="119"/>
      <c r="V14" s="119"/>
    </row>
    <row r="15" spans="1:22" s="33" customFormat="1" ht="5.25" customHeight="1">
      <c r="A15" s="67"/>
      <c r="B15" s="67"/>
      <c r="C15" s="67"/>
      <c r="D15" s="67"/>
      <c r="E15" s="67"/>
      <c r="F15" s="67"/>
      <c r="G15" s="67"/>
      <c r="H15" s="67"/>
      <c r="I15" s="67"/>
      <c r="J15" s="51"/>
      <c r="K15" s="51"/>
      <c r="L15" s="51"/>
      <c r="M15" s="51"/>
      <c r="N15" s="51"/>
      <c r="O15" s="119"/>
      <c r="P15" s="119"/>
      <c r="Q15" s="119"/>
      <c r="R15" s="119"/>
      <c r="S15" s="119"/>
      <c r="T15" s="119"/>
      <c r="U15" s="119"/>
      <c r="V15" s="119"/>
    </row>
    <row r="16" spans="1:22" s="33" customFormat="1" ht="15" customHeight="1">
      <c r="A16" s="277" t="s">
        <v>53</v>
      </c>
      <c r="B16" s="278"/>
      <c r="C16" s="278"/>
      <c r="D16" s="278"/>
      <c r="E16" s="279"/>
      <c r="F16" s="297" t="s">
        <v>4</v>
      </c>
      <c r="G16" s="26" t="s">
        <v>0</v>
      </c>
      <c r="H16" s="27" t="str">
        <f>D6</f>
        <v>январь</v>
      </c>
      <c r="I16" s="27" t="s">
        <v>124</v>
      </c>
      <c r="J16" s="28" t="str">
        <f>F6</f>
        <v>декабрь</v>
      </c>
      <c r="K16" s="29" t="s">
        <v>142</v>
      </c>
      <c r="L16" s="27" t="str">
        <f>H16</f>
        <v>январь</v>
      </c>
      <c r="M16" s="30" t="s">
        <v>124</v>
      </c>
      <c r="N16" s="28" t="str">
        <f>J16</f>
        <v>декабрь</v>
      </c>
      <c r="O16" s="318" t="s">
        <v>155</v>
      </c>
      <c r="P16" s="319"/>
      <c r="Q16" s="319"/>
      <c r="R16" s="119"/>
      <c r="S16" s="119"/>
      <c r="T16" s="119"/>
      <c r="U16" s="119"/>
      <c r="V16" s="119"/>
    </row>
    <row r="17" spans="1:21" ht="15" customHeight="1">
      <c r="A17" s="280"/>
      <c r="B17" s="281"/>
      <c r="C17" s="281"/>
      <c r="D17" s="281"/>
      <c r="E17" s="282"/>
      <c r="F17" s="298"/>
      <c r="G17" s="304">
        <f>G6</f>
        <v>44196</v>
      </c>
      <c r="H17" s="305"/>
      <c r="I17" s="305"/>
      <c r="J17" s="306"/>
      <c r="K17" s="304">
        <f>DATE(YEAR(G17),MONTH(0),DAY(0))</f>
        <v>43830</v>
      </c>
      <c r="L17" s="305"/>
      <c r="M17" s="305"/>
      <c r="N17" s="306"/>
      <c r="O17" s="318"/>
      <c r="P17" s="319"/>
      <c r="Q17" s="319"/>
      <c r="R17" s="120"/>
      <c r="S17" s="120"/>
      <c r="T17" s="120"/>
      <c r="U17" s="120"/>
    </row>
    <row r="18" spans="1:21" ht="11.25" customHeight="1">
      <c r="A18" s="225">
        <v>1</v>
      </c>
      <c r="B18" s="226"/>
      <c r="C18" s="226"/>
      <c r="D18" s="226"/>
      <c r="E18" s="227"/>
      <c r="F18" s="87">
        <v>2</v>
      </c>
      <c r="G18" s="289">
        <v>3</v>
      </c>
      <c r="H18" s="290"/>
      <c r="I18" s="290"/>
      <c r="J18" s="291"/>
      <c r="K18" s="289">
        <v>4</v>
      </c>
      <c r="L18" s="290"/>
      <c r="M18" s="290"/>
      <c r="N18" s="291"/>
      <c r="O18" s="318"/>
      <c r="P18" s="319"/>
      <c r="Q18" s="319"/>
      <c r="R18" s="120"/>
      <c r="S18" s="120"/>
      <c r="T18" s="120"/>
      <c r="U18" s="120"/>
    </row>
    <row r="19" spans="1:22" s="7" customFormat="1" ht="27" customHeight="1">
      <c r="A19" s="183" t="s">
        <v>264</v>
      </c>
      <c r="B19" s="184"/>
      <c r="C19" s="184"/>
      <c r="D19" s="184"/>
      <c r="E19" s="185"/>
      <c r="F19" s="62" t="s">
        <v>43</v>
      </c>
      <c r="G19" s="262">
        <v>425</v>
      </c>
      <c r="H19" s="263"/>
      <c r="I19" s="263"/>
      <c r="J19" s="264"/>
      <c r="K19" s="262">
        <v>426</v>
      </c>
      <c r="L19" s="263"/>
      <c r="M19" s="263"/>
      <c r="N19" s="264"/>
      <c r="O19" s="122" t="s">
        <v>169</v>
      </c>
      <c r="P19" s="123"/>
      <c r="Q19" s="123"/>
      <c r="R19" s="123"/>
      <c r="S19" s="124"/>
      <c r="T19" s="124"/>
      <c r="U19" s="124"/>
      <c r="V19" s="125"/>
    </row>
    <row r="20" spans="1:22" s="7" customFormat="1" ht="27" customHeight="1">
      <c r="A20" s="183" t="s">
        <v>265</v>
      </c>
      <c r="B20" s="184"/>
      <c r="C20" s="184"/>
      <c r="D20" s="184"/>
      <c r="E20" s="185"/>
      <c r="F20" s="62" t="s">
        <v>44</v>
      </c>
      <c r="G20" s="285">
        <v>290</v>
      </c>
      <c r="H20" s="286"/>
      <c r="I20" s="286"/>
      <c r="J20" s="287"/>
      <c r="K20" s="285">
        <v>279</v>
      </c>
      <c r="L20" s="286"/>
      <c r="M20" s="286"/>
      <c r="N20" s="287"/>
      <c r="O20" s="122" t="s">
        <v>170</v>
      </c>
      <c r="P20" s="123"/>
      <c r="Q20" s="123"/>
      <c r="R20" s="123"/>
      <c r="S20" s="124"/>
      <c r="T20" s="124"/>
      <c r="U20" s="124"/>
      <c r="V20" s="125"/>
    </row>
    <row r="21" spans="1:22" s="7" customFormat="1" ht="15" customHeight="1">
      <c r="A21" s="180" t="s">
        <v>178</v>
      </c>
      <c r="B21" s="184"/>
      <c r="C21" s="184"/>
      <c r="D21" s="184"/>
      <c r="E21" s="185"/>
      <c r="F21" s="62" t="s">
        <v>45</v>
      </c>
      <c r="G21" s="271">
        <f>G19-G20</f>
        <v>135</v>
      </c>
      <c r="H21" s="272"/>
      <c r="I21" s="272"/>
      <c r="J21" s="273"/>
      <c r="K21" s="271">
        <f>K19-K20</f>
        <v>147</v>
      </c>
      <c r="L21" s="272"/>
      <c r="M21" s="272"/>
      <c r="N21" s="273"/>
      <c r="O21" s="122"/>
      <c r="P21" s="126"/>
      <c r="Q21" s="126"/>
      <c r="R21" s="126"/>
      <c r="S21" s="127"/>
      <c r="T21" s="124"/>
      <c r="U21" s="124"/>
      <c r="V21" s="125"/>
    </row>
    <row r="22" spans="1:22" s="7" customFormat="1" ht="15" customHeight="1">
      <c r="A22" s="183" t="s">
        <v>31</v>
      </c>
      <c r="B22" s="184"/>
      <c r="C22" s="184"/>
      <c r="D22" s="184"/>
      <c r="E22" s="185"/>
      <c r="F22" s="62" t="s">
        <v>46</v>
      </c>
      <c r="G22" s="285">
        <v>194</v>
      </c>
      <c r="H22" s="286"/>
      <c r="I22" s="286"/>
      <c r="J22" s="287"/>
      <c r="K22" s="285">
        <v>229</v>
      </c>
      <c r="L22" s="286"/>
      <c r="M22" s="286"/>
      <c r="N22" s="287"/>
      <c r="O22" s="122" t="s">
        <v>171</v>
      </c>
      <c r="P22" s="126"/>
      <c r="Q22" s="126"/>
      <c r="R22" s="126"/>
      <c r="S22" s="127"/>
      <c r="T22" s="124"/>
      <c r="U22" s="124"/>
      <c r="V22" s="125"/>
    </row>
    <row r="23" spans="1:22" s="7" customFormat="1" ht="15" customHeight="1">
      <c r="A23" s="183" t="s">
        <v>32</v>
      </c>
      <c r="B23" s="184"/>
      <c r="C23" s="184"/>
      <c r="D23" s="184"/>
      <c r="E23" s="185"/>
      <c r="F23" s="62" t="s">
        <v>47</v>
      </c>
      <c r="G23" s="285">
        <v>0</v>
      </c>
      <c r="H23" s="286"/>
      <c r="I23" s="286"/>
      <c r="J23" s="287"/>
      <c r="K23" s="285">
        <v>0</v>
      </c>
      <c r="L23" s="286"/>
      <c r="M23" s="286"/>
      <c r="N23" s="287"/>
      <c r="O23" s="122" t="s">
        <v>172</v>
      </c>
      <c r="P23" s="126"/>
      <c r="Q23" s="126"/>
      <c r="R23" s="126"/>
      <c r="S23" s="127"/>
      <c r="T23" s="124"/>
      <c r="U23" s="124"/>
      <c r="V23" s="125"/>
    </row>
    <row r="24" spans="1:22" s="7" customFormat="1" ht="27" customHeight="1">
      <c r="A24" s="183" t="s">
        <v>179</v>
      </c>
      <c r="B24" s="184"/>
      <c r="C24" s="184"/>
      <c r="D24" s="184"/>
      <c r="E24" s="185"/>
      <c r="F24" s="62" t="s">
        <v>48</v>
      </c>
      <c r="G24" s="271">
        <f>G21-G22-G23</f>
        <v>-59</v>
      </c>
      <c r="H24" s="272"/>
      <c r="I24" s="272"/>
      <c r="J24" s="273"/>
      <c r="K24" s="271">
        <f>K21-K22-K23</f>
        <v>-82</v>
      </c>
      <c r="L24" s="272"/>
      <c r="M24" s="272"/>
      <c r="N24" s="273"/>
      <c r="O24" s="122"/>
      <c r="P24" s="128"/>
      <c r="Q24" s="128"/>
      <c r="R24" s="128"/>
      <c r="S24" s="127"/>
      <c r="T24" s="124"/>
      <c r="U24" s="124"/>
      <c r="V24" s="125"/>
    </row>
    <row r="25" spans="1:22" s="7" customFormat="1" ht="15" customHeight="1">
      <c r="A25" s="183" t="s">
        <v>236</v>
      </c>
      <c r="B25" s="184"/>
      <c r="C25" s="184"/>
      <c r="D25" s="184"/>
      <c r="E25" s="185"/>
      <c r="F25" s="62" t="s">
        <v>49</v>
      </c>
      <c r="G25" s="262">
        <v>94</v>
      </c>
      <c r="H25" s="263"/>
      <c r="I25" s="263"/>
      <c r="J25" s="264"/>
      <c r="K25" s="262">
        <v>176</v>
      </c>
      <c r="L25" s="263"/>
      <c r="M25" s="263"/>
      <c r="N25" s="264"/>
      <c r="O25" s="129" t="s">
        <v>121</v>
      </c>
      <c r="P25" s="126"/>
      <c r="Q25" s="126"/>
      <c r="R25" s="126"/>
      <c r="S25" s="127"/>
      <c r="T25" s="124"/>
      <c r="U25" s="124"/>
      <c r="V25" s="125"/>
    </row>
    <row r="26" spans="1:22" s="7" customFormat="1" ht="15" customHeight="1">
      <c r="A26" s="183" t="s">
        <v>237</v>
      </c>
      <c r="B26" s="184"/>
      <c r="C26" s="184"/>
      <c r="D26" s="184"/>
      <c r="E26" s="185"/>
      <c r="F26" s="62" t="s">
        <v>50</v>
      </c>
      <c r="G26" s="285">
        <v>43</v>
      </c>
      <c r="H26" s="286"/>
      <c r="I26" s="286"/>
      <c r="J26" s="287"/>
      <c r="K26" s="285">
        <v>114</v>
      </c>
      <c r="L26" s="286"/>
      <c r="M26" s="286"/>
      <c r="N26" s="287"/>
      <c r="O26" s="122" t="s">
        <v>146</v>
      </c>
      <c r="P26" s="126"/>
      <c r="Q26" s="126"/>
      <c r="R26" s="126"/>
      <c r="S26" s="127"/>
      <c r="T26" s="124"/>
      <c r="U26" s="124"/>
      <c r="V26" s="125"/>
    </row>
    <row r="27" spans="1:22" s="7" customFormat="1" ht="19.5" customHeight="1">
      <c r="A27" s="180" t="s">
        <v>180</v>
      </c>
      <c r="B27" s="184"/>
      <c r="C27" s="184"/>
      <c r="D27" s="184"/>
      <c r="E27" s="185"/>
      <c r="F27" s="62" t="s">
        <v>51</v>
      </c>
      <c r="G27" s="271">
        <f>G24+G25-G26</f>
        <v>-8</v>
      </c>
      <c r="H27" s="272"/>
      <c r="I27" s="272"/>
      <c r="J27" s="273"/>
      <c r="K27" s="271">
        <f>K24+K25-K26</f>
        <v>-20</v>
      </c>
      <c r="L27" s="272"/>
      <c r="M27" s="272"/>
      <c r="N27" s="273"/>
      <c r="O27" s="122"/>
      <c r="P27" s="128"/>
      <c r="Q27" s="128"/>
      <c r="R27" s="128"/>
      <c r="S27" s="127"/>
      <c r="T27" s="124"/>
      <c r="U27" s="124"/>
      <c r="V27" s="125"/>
    </row>
    <row r="28" spans="1:22" s="7" customFormat="1" ht="15" customHeight="1">
      <c r="A28" s="183" t="s">
        <v>238</v>
      </c>
      <c r="B28" s="184"/>
      <c r="C28" s="184"/>
      <c r="D28" s="184"/>
      <c r="E28" s="185"/>
      <c r="F28" s="62">
        <v>100</v>
      </c>
      <c r="G28" s="271">
        <f>G30+G31+G32+G33</f>
        <v>0</v>
      </c>
      <c r="H28" s="272"/>
      <c r="I28" s="272"/>
      <c r="J28" s="273"/>
      <c r="K28" s="271">
        <f>K30+K31+K32+K33</f>
        <v>0</v>
      </c>
      <c r="L28" s="272"/>
      <c r="M28" s="272"/>
      <c r="N28" s="273"/>
      <c r="O28" s="122" t="s">
        <v>173</v>
      </c>
      <c r="P28" s="123"/>
      <c r="Q28" s="123"/>
      <c r="R28" s="123"/>
      <c r="S28" s="124"/>
      <c r="T28" s="124"/>
      <c r="U28" s="124"/>
      <c r="V28" s="125"/>
    </row>
    <row r="29" spans="1:22" s="7" customFormat="1" ht="15" customHeight="1">
      <c r="A29" s="265" t="s">
        <v>5</v>
      </c>
      <c r="B29" s="266"/>
      <c r="C29" s="266"/>
      <c r="D29" s="266"/>
      <c r="E29" s="267"/>
      <c r="F29" s="88"/>
      <c r="G29" s="274"/>
      <c r="H29" s="275"/>
      <c r="I29" s="275"/>
      <c r="J29" s="276"/>
      <c r="K29" s="274"/>
      <c r="L29" s="275"/>
      <c r="M29" s="275"/>
      <c r="N29" s="276"/>
      <c r="O29" s="122"/>
      <c r="P29" s="123"/>
      <c r="Q29" s="123"/>
      <c r="R29" s="123"/>
      <c r="S29" s="124"/>
      <c r="T29" s="124"/>
      <c r="U29" s="124"/>
      <c r="V29" s="125"/>
    </row>
    <row r="30" spans="1:22" s="7" customFormat="1" ht="38.25" customHeight="1">
      <c r="A30" s="268" t="s">
        <v>239</v>
      </c>
      <c r="B30" s="269"/>
      <c r="C30" s="269"/>
      <c r="D30" s="269"/>
      <c r="E30" s="270"/>
      <c r="F30" s="89" t="s">
        <v>267</v>
      </c>
      <c r="G30" s="259"/>
      <c r="H30" s="260"/>
      <c r="I30" s="260"/>
      <c r="J30" s="261"/>
      <c r="K30" s="259"/>
      <c r="L30" s="260"/>
      <c r="M30" s="260"/>
      <c r="N30" s="261"/>
      <c r="O30" s="122"/>
      <c r="P30" s="123"/>
      <c r="Q30" s="123"/>
      <c r="R30" s="123"/>
      <c r="S30" s="124"/>
      <c r="T30" s="124"/>
      <c r="U30" s="124"/>
      <c r="V30" s="125"/>
    </row>
    <row r="31" spans="1:22" s="7" customFormat="1" ht="27" customHeight="1">
      <c r="A31" s="253" t="s">
        <v>240</v>
      </c>
      <c r="B31" s="254"/>
      <c r="C31" s="254"/>
      <c r="D31" s="254"/>
      <c r="E31" s="255"/>
      <c r="F31" s="62">
        <v>102</v>
      </c>
      <c r="G31" s="262">
        <v>0</v>
      </c>
      <c r="H31" s="263"/>
      <c r="I31" s="263"/>
      <c r="J31" s="264"/>
      <c r="K31" s="262">
        <v>0</v>
      </c>
      <c r="L31" s="263"/>
      <c r="M31" s="263"/>
      <c r="N31" s="264"/>
      <c r="O31" s="122"/>
      <c r="P31" s="123"/>
      <c r="Q31" s="123"/>
      <c r="R31" s="123"/>
      <c r="S31" s="124"/>
      <c r="T31" s="124"/>
      <c r="U31" s="124"/>
      <c r="V31" s="125"/>
    </row>
    <row r="32" spans="1:22" s="7" customFormat="1" ht="15" customHeight="1">
      <c r="A32" s="253" t="s">
        <v>33</v>
      </c>
      <c r="B32" s="254"/>
      <c r="C32" s="254"/>
      <c r="D32" s="254"/>
      <c r="E32" s="255"/>
      <c r="F32" s="62">
        <v>103</v>
      </c>
      <c r="G32" s="262">
        <v>0</v>
      </c>
      <c r="H32" s="263"/>
      <c r="I32" s="263"/>
      <c r="J32" s="264"/>
      <c r="K32" s="262">
        <v>0</v>
      </c>
      <c r="L32" s="263"/>
      <c r="M32" s="263"/>
      <c r="N32" s="264"/>
      <c r="O32" s="122"/>
      <c r="P32" s="123"/>
      <c r="Q32" s="123"/>
      <c r="R32" s="123"/>
      <c r="S32" s="124"/>
      <c r="T32" s="124"/>
      <c r="U32" s="124"/>
      <c r="V32" s="125"/>
    </row>
    <row r="33" spans="1:22" s="7" customFormat="1" ht="17.25" customHeight="1">
      <c r="A33" s="250" t="s">
        <v>241</v>
      </c>
      <c r="B33" s="251"/>
      <c r="C33" s="251"/>
      <c r="D33" s="251"/>
      <c r="E33" s="252"/>
      <c r="F33" s="62">
        <v>104</v>
      </c>
      <c r="G33" s="262">
        <v>0</v>
      </c>
      <c r="H33" s="263"/>
      <c r="I33" s="263"/>
      <c r="J33" s="264"/>
      <c r="K33" s="262">
        <v>0</v>
      </c>
      <c r="L33" s="263"/>
      <c r="M33" s="263"/>
      <c r="N33" s="264"/>
      <c r="O33" s="122"/>
      <c r="P33" s="123"/>
      <c r="Q33" s="123"/>
      <c r="R33" s="123"/>
      <c r="S33" s="124"/>
      <c r="T33" s="124"/>
      <c r="U33" s="124"/>
      <c r="V33" s="125"/>
    </row>
    <row r="34" spans="1:22" s="7" customFormat="1" ht="15" customHeight="1">
      <c r="A34" s="183" t="s">
        <v>242</v>
      </c>
      <c r="B34" s="184"/>
      <c r="C34" s="184"/>
      <c r="D34" s="184"/>
      <c r="E34" s="185"/>
      <c r="F34" s="62">
        <v>110</v>
      </c>
      <c r="G34" s="256">
        <f>G36+G37</f>
        <v>0</v>
      </c>
      <c r="H34" s="257"/>
      <c r="I34" s="257"/>
      <c r="J34" s="258"/>
      <c r="K34" s="256">
        <f>K36+K37</f>
        <v>0</v>
      </c>
      <c r="L34" s="257"/>
      <c r="M34" s="257"/>
      <c r="N34" s="258"/>
      <c r="O34" s="122" t="s">
        <v>174</v>
      </c>
      <c r="P34" s="123"/>
      <c r="Q34" s="123"/>
      <c r="R34" s="123"/>
      <c r="S34" s="124"/>
      <c r="T34" s="124"/>
      <c r="U34" s="124"/>
      <c r="V34" s="125"/>
    </row>
    <row r="35" spans="1:22" s="7" customFormat="1" ht="15" customHeight="1">
      <c r="A35" s="265" t="s">
        <v>3</v>
      </c>
      <c r="B35" s="266"/>
      <c r="C35" s="266"/>
      <c r="D35" s="266"/>
      <c r="E35" s="267"/>
      <c r="F35" s="90"/>
      <c r="G35" s="299"/>
      <c r="H35" s="299"/>
      <c r="I35" s="299"/>
      <c r="J35" s="300"/>
      <c r="K35" s="321"/>
      <c r="L35" s="299"/>
      <c r="M35" s="299"/>
      <c r="N35" s="300"/>
      <c r="O35" s="122"/>
      <c r="P35" s="123"/>
      <c r="Q35" s="123"/>
      <c r="R35" s="123"/>
      <c r="S35" s="124"/>
      <c r="T35" s="124"/>
      <c r="U35" s="124"/>
      <c r="V35" s="125"/>
    </row>
    <row r="36" spans="1:22" s="7" customFormat="1" ht="38.25" customHeight="1">
      <c r="A36" s="268" t="s">
        <v>243</v>
      </c>
      <c r="B36" s="269"/>
      <c r="C36" s="269"/>
      <c r="D36" s="269"/>
      <c r="E36" s="270"/>
      <c r="F36" s="89">
        <v>111</v>
      </c>
      <c r="G36" s="320">
        <v>0</v>
      </c>
      <c r="H36" s="312"/>
      <c r="I36" s="312"/>
      <c r="J36" s="313"/>
      <c r="K36" s="320">
        <v>0</v>
      </c>
      <c r="L36" s="312"/>
      <c r="M36" s="312"/>
      <c r="N36" s="313"/>
      <c r="O36" s="122"/>
      <c r="P36" s="123"/>
      <c r="Q36" s="123"/>
      <c r="R36" s="123"/>
      <c r="S36" s="124"/>
      <c r="T36" s="124"/>
      <c r="U36" s="124"/>
      <c r="V36" s="125"/>
    </row>
    <row r="37" spans="1:22" s="7" customFormat="1" ht="15" customHeight="1">
      <c r="A37" s="250" t="s">
        <v>244</v>
      </c>
      <c r="B37" s="251"/>
      <c r="C37" s="251"/>
      <c r="D37" s="251"/>
      <c r="E37" s="252"/>
      <c r="F37" s="62">
        <v>112</v>
      </c>
      <c r="G37" s="285">
        <v>0</v>
      </c>
      <c r="H37" s="286"/>
      <c r="I37" s="286"/>
      <c r="J37" s="287"/>
      <c r="K37" s="285">
        <v>0</v>
      </c>
      <c r="L37" s="286"/>
      <c r="M37" s="286"/>
      <c r="N37" s="287"/>
      <c r="O37" s="122"/>
      <c r="P37" s="123"/>
      <c r="Q37" s="123"/>
      <c r="R37" s="123"/>
      <c r="S37" s="124"/>
      <c r="T37" s="124"/>
      <c r="U37" s="124"/>
      <c r="V37" s="125"/>
    </row>
    <row r="38" spans="1:22" s="7" customFormat="1" ht="15" customHeight="1">
      <c r="A38" s="183" t="s">
        <v>245</v>
      </c>
      <c r="B38" s="184"/>
      <c r="C38" s="184"/>
      <c r="D38" s="184"/>
      <c r="E38" s="185"/>
      <c r="F38" s="62">
        <v>120</v>
      </c>
      <c r="G38" s="271">
        <f>G40+G41</f>
        <v>3</v>
      </c>
      <c r="H38" s="272"/>
      <c r="I38" s="272"/>
      <c r="J38" s="273"/>
      <c r="K38" s="271">
        <f>K40+K41</f>
        <v>1</v>
      </c>
      <c r="L38" s="272"/>
      <c r="M38" s="272"/>
      <c r="N38" s="273"/>
      <c r="O38" s="122" t="s">
        <v>173</v>
      </c>
      <c r="P38" s="123"/>
      <c r="Q38" s="123"/>
      <c r="R38" s="123"/>
      <c r="S38" s="124"/>
      <c r="T38" s="124"/>
      <c r="U38" s="124"/>
      <c r="V38" s="125"/>
    </row>
    <row r="39" spans="1:22" s="7" customFormat="1" ht="15" customHeight="1">
      <c r="A39" s="265" t="s">
        <v>3</v>
      </c>
      <c r="B39" s="266"/>
      <c r="C39" s="266"/>
      <c r="D39" s="266"/>
      <c r="E39" s="267"/>
      <c r="F39" s="90"/>
      <c r="G39" s="299"/>
      <c r="H39" s="299"/>
      <c r="I39" s="299"/>
      <c r="J39" s="300"/>
      <c r="K39" s="321"/>
      <c r="L39" s="299"/>
      <c r="M39" s="299"/>
      <c r="N39" s="300"/>
      <c r="O39" s="122"/>
      <c r="P39" s="123"/>
      <c r="Q39" s="123"/>
      <c r="R39" s="123"/>
      <c r="S39" s="124"/>
      <c r="T39" s="124"/>
      <c r="U39" s="124"/>
      <c r="V39" s="125"/>
    </row>
    <row r="40" spans="1:22" s="7" customFormat="1" ht="27" customHeight="1">
      <c r="A40" s="268" t="s">
        <v>246</v>
      </c>
      <c r="B40" s="269"/>
      <c r="C40" s="269"/>
      <c r="D40" s="269"/>
      <c r="E40" s="270"/>
      <c r="F40" s="89">
        <v>121</v>
      </c>
      <c r="G40" s="307">
        <v>3</v>
      </c>
      <c r="H40" s="307"/>
      <c r="I40" s="307"/>
      <c r="J40" s="308"/>
      <c r="K40" s="324">
        <v>1</v>
      </c>
      <c r="L40" s="307"/>
      <c r="M40" s="307"/>
      <c r="N40" s="308"/>
      <c r="O40" s="122"/>
      <c r="P40" s="123"/>
      <c r="Q40" s="123"/>
      <c r="R40" s="123"/>
      <c r="S40" s="124"/>
      <c r="T40" s="124"/>
      <c r="U40" s="124"/>
      <c r="V40" s="125"/>
    </row>
    <row r="41" spans="1:22" s="7" customFormat="1" ht="15" customHeight="1">
      <c r="A41" s="253" t="s">
        <v>247</v>
      </c>
      <c r="B41" s="254"/>
      <c r="C41" s="254"/>
      <c r="D41" s="254"/>
      <c r="E41" s="255"/>
      <c r="F41" s="62">
        <v>122</v>
      </c>
      <c r="G41" s="262">
        <v>0</v>
      </c>
      <c r="H41" s="263"/>
      <c r="I41" s="263"/>
      <c r="J41" s="264"/>
      <c r="K41" s="262">
        <v>0</v>
      </c>
      <c r="L41" s="263"/>
      <c r="M41" s="263"/>
      <c r="N41" s="264"/>
      <c r="O41" s="122"/>
      <c r="P41" s="123"/>
      <c r="Q41" s="123"/>
      <c r="R41" s="123"/>
      <c r="S41" s="124"/>
      <c r="T41" s="124"/>
      <c r="U41" s="124"/>
      <c r="V41" s="125"/>
    </row>
    <row r="42" spans="1:22" s="7" customFormat="1" ht="15" customHeight="1">
      <c r="A42" s="183" t="s">
        <v>248</v>
      </c>
      <c r="B42" s="184"/>
      <c r="C42" s="184"/>
      <c r="D42" s="184"/>
      <c r="E42" s="185"/>
      <c r="F42" s="62">
        <v>130</v>
      </c>
      <c r="G42" s="301">
        <f>G44+G45+G46</f>
        <v>3</v>
      </c>
      <c r="H42" s="302"/>
      <c r="I42" s="302"/>
      <c r="J42" s="303"/>
      <c r="K42" s="301">
        <f>K44+K45+K46</f>
        <v>2</v>
      </c>
      <c r="L42" s="302"/>
      <c r="M42" s="302"/>
      <c r="N42" s="303"/>
      <c r="O42" s="122" t="s">
        <v>174</v>
      </c>
      <c r="P42" s="123"/>
      <c r="Q42" s="123"/>
      <c r="R42" s="123"/>
      <c r="S42" s="124"/>
      <c r="T42" s="124"/>
      <c r="U42" s="124"/>
      <c r="V42" s="125"/>
    </row>
    <row r="43" spans="1:22" s="7" customFormat="1" ht="15" customHeight="1">
      <c r="A43" s="265" t="s">
        <v>3</v>
      </c>
      <c r="B43" s="266"/>
      <c r="C43" s="266"/>
      <c r="D43" s="266"/>
      <c r="E43" s="267"/>
      <c r="F43" s="90"/>
      <c r="G43" s="299"/>
      <c r="H43" s="299"/>
      <c r="I43" s="299"/>
      <c r="J43" s="300"/>
      <c r="K43" s="321"/>
      <c r="L43" s="299"/>
      <c r="M43" s="299"/>
      <c r="N43" s="300"/>
      <c r="O43" s="122"/>
      <c r="P43" s="123"/>
      <c r="Q43" s="123"/>
      <c r="R43" s="123"/>
      <c r="S43" s="124"/>
      <c r="T43" s="124"/>
      <c r="U43" s="124"/>
      <c r="V43" s="125"/>
    </row>
    <row r="44" spans="1:22" s="7" customFormat="1" ht="15" customHeight="1">
      <c r="A44" s="268" t="s">
        <v>34</v>
      </c>
      <c r="B44" s="269"/>
      <c r="C44" s="269"/>
      <c r="D44" s="269"/>
      <c r="E44" s="270"/>
      <c r="F44" s="89">
        <v>131</v>
      </c>
      <c r="G44" s="312">
        <v>0</v>
      </c>
      <c r="H44" s="312"/>
      <c r="I44" s="312"/>
      <c r="J44" s="313"/>
      <c r="K44" s="320">
        <v>0</v>
      </c>
      <c r="L44" s="312"/>
      <c r="M44" s="312"/>
      <c r="N44" s="313"/>
      <c r="O44" s="122"/>
      <c r="P44" s="123"/>
      <c r="Q44" s="123"/>
      <c r="R44" s="123"/>
      <c r="S44" s="124"/>
      <c r="T44" s="124"/>
      <c r="U44" s="124"/>
      <c r="V44" s="125"/>
    </row>
    <row r="45" spans="1:22" s="7" customFormat="1" ht="27" customHeight="1">
      <c r="A45" s="253" t="s">
        <v>246</v>
      </c>
      <c r="B45" s="254"/>
      <c r="C45" s="254"/>
      <c r="D45" s="254"/>
      <c r="E45" s="255"/>
      <c r="F45" s="62">
        <v>132</v>
      </c>
      <c r="G45" s="285">
        <v>3</v>
      </c>
      <c r="H45" s="286"/>
      <c r="I45" s="286"/>
      <c r="J45" s="287"/>
      <c r="K45" s="285">
        <v>2</v>
      </c>
      <c r="L45" s="286"/>
      <c r="M45" s="286"/>
      <c r="N45" s="287"/>
      <c r="O45" s="122"/>
      <c r="P45" s="123"/>
      <c r="Q45" s="123"/>
      <c r="R45" s="123"/>
      <c r="S45" s="124"/>
      <c r="T45" s="124"/>
      <c r="U45" s="124"/>
      <c r="V45" s="125"/>
    </row>
    <row r="46" spans="1:22" s="7" customFormat="1" ht="15" customHeight="1">
      <c r="A46" s="253" t="s">
        <v>249</v>
      </c>
      <c r="B46" s="254"/>
      <c r="C46" s="254"/>
      <c r="D46" s="254"/>
      <c r="E46" s="255"/>
      <c r="F46" s="62">
        <v>133</v>
      </c>
      <c r="G46" s="285">
        <v>0</v>
      </c>
      <c r="H46" s="286"/>
      <c r="I46" s="286"/>
      <c r="J46" s="287"/>
      <c r="K46" s="285">
        <v>0</v>
      </c>
      <c r="L46" s="286"/>
      <c r="M46" s="286"/>
      <c r="N46" s="287"/>
      <c r="O46" s="125"/>
      <c r="P46" s="130"/>
      <c r="Q46" s="131"/>
      <c r="R46" s="131"/>
      <c r="S46" s="132"/>
      <c r="T46" s="132"/>
      <c r="U46" s="132"/>
      <c r="V46" s="125"/>
    </row>
    <row r="47" spans="1:22" s="7" customFormat="1" ht="15" customHeight="1">
      <c r="A47" s="277" t="s">
        <v>53</v>
      </c>
      <c r="B47" s="278"/>
      <c r="C47" s="278"/>
      <c r="D47" s="278"/>
      <c r="E47" s="279"/>
      <c r="F47" s="297" t="s">
        <v>4</v>
      </c>
      <c r="G47" s="117" t="s">
        <v>142</v>
      </c>
      <c r="H47" s="27" t="str">
        <f>D6</f>
        <v>январь</v>
      </c>
      <c r="I47" s="27" t="s">
        <v>124</v>
      </c>
      <c r="J47" s="28" t="str">
        <f>F6</f>
        <v>декабрь</v>
      </c>
      <c r="K47" s="118" t="s">
        <v>142</v>
      </c>
      <c r="L47" s="27" t="str">
        <f>H47</f>
        <v>январь</v>
      </c>
      <c r="M47" s="30" t="s">
        <v>124</v>
      </c>
      <c r="N47" s="28" t="str">
        <f>J47</f>
        <v>декабрь</v>
      </c>
      <c r="O47" s="134"/>
      <c r="P47" s="133"/>
      <c r="Q47" s="133"/>
      <c r="R47" s="133"/>
      <c r="S47" s="132"/>
      <c r="T47" s="132"/>
      <c r="U47" s="132"/>
      <c r="V47" s="125"/>
    </row>
    <row r="48" spans="1:21" ht="27" customHeight="1">
      <c r="A48" s="280"/>
      <c r="B48" s="281"/>
      <c r="C48" s="281"/>
      <c r="D48" s="281"/>
      <c r="E48" s="282"/>
      <c r="F48" s="298"/>
      <c r="G48" s="304">
        <f>G17</f>
        <v>44196</v>
      </c>
      <c r="H48" s="305"/>
      <c r="I48" s="305"/>
      <c r="J48" s="306"/>
      <c r="K48" s="304">
        <f>DATE(YEAR(G48),MONTH(0),DAY(0))</f>
        <v>43830</v>
      </c>
      <c r="L48" s="305"/>
      <c r="M48" s="305"/>
      <c r="N48" s="306"/>
      <c r="O48" s="120"/>
      <c r="P48" s="135"/>
      <c r="Q48" s="135"/>
      <c r="R48" s="135"/>
      <c r="S48" s="135"/>
      <c r="T48" s="135"/>
      <c r="U48" s="135"/>
    </row>
    <row r="49" spans="1:21" ht="11.25" customHeight="1">
      <c r="A49" s="225">
        <v>1</v>
      </c>
      <c r="B49" s="226"/>
      <c r="C49" s="226"/>
      <c r="D49" s="226"/>
      <c r="E49" s="227"/>
      <c r="F49" s="87">
        <v>2</v>
      </c>
      <c r="G49" s="315">
        <v>3</v>
      </c>
      <c r="H49" s="316"/>
      <c r="I49" s="316"/>
      <c r="J49" s="317"/>
      <c r="K49" s="315">
        <v>4</v>
      </c>
      <c r="L49" s="316"/>
      <c r="M49" s="316"/>
      <c r="N49" s="317"/>
      <c r="O49" s="120"/>
      <c r="P49" s="135"/>
      <c r="Q49" s="135"/>
      <c r="R49" s="135"/>
      <c r="S49" s="135"/>
      <c r="T49" s="135"/>
      <c r="U49" s="135"/>
    </row>
    <row r="50" spans="1:22" s="7" customFormat="1" ht="27" customHeight="1">
      <c r="A50" s="183" t="s">
        <v>181</v>
      </c>
      <c r="B50" s="184"/>
      <c r="C50" s="184"/>
      <c r="D50" s="184"/>
      <c r="E50" s="185"/>
      <c r="F50" s="62" t="s">
        <v>256</v>
      </c>
      <c r="G50" s="271">
        <f>G28-G34+G38-G42</f>
        <v>0</v>
      </c>
      <c r="H50" s="272"/>
      <c r="I50" s="272"/>
      <c r="J50" s="273"/>
      <c r="K50" s="271">
        <f>K28-K34+K38-K42</f>
        <v>-1</v>
      </c>
      <c r="L50" s="272"/>
      <c r="M50" s="272"/>
      <c r="N50" s="273"/>
      <c r="O50" s="122"/>
      <c r="P50" s="136"/>
      <c r="Q50" s="136"/>
      <c r="R50" s="136"/>
      <c r="S50" s="132"/>
      <c r="T50" s="132"/>
      <c r="U50" s="132"/>
      <c r="V50" s="125"/>
    </row>
    <row r="51" spans="1:22" s="7" customFormat="1" ht="19.5" customHeight="1">
      <c r="A51" s="183" t="s">
        <v>182</v>
      </c>
      <c r="B51" s="184"/>
      <c r="C51" s="184"/>
      <c r="D51" s="184"/>
      <c r="E51" s="185"/>
      <c r="F51" s="62" t="s">
        <v>257</v>
      </c>
      <c r="G51" s="271">
        <f>G50+G27</f>
        <v>-8</v>
      </c>
      <c r="H51" s="272"/>
      <c r="I51" s="272"/>
      <c r="J51" s="273"/>
      <c r="K51" s="271">
        <f>K50+K27</f>
        <v>-21</v>
      </c>
      <c r="L51" s="272"/>
      <c r="M51" s="272"/>
      <c r="N51" s="273"/>
      <c r="O51" s="137"/>
      <c r="P51" s="136"/>
      <c r="Q51" s="136"/>
      <c r="R51" s="136"/>
      <c r="S51" s="132"/>
      <c r="T51" s="132"/>
      <c r="U51" s="132"/>
      <c r="V51" s="125"/>
    </row>
    <row r="52" spans="1:22" s="7" customFormat="1" ht="15" customHeight="1">
      <c r="A52" s="183" t="s">
        <v>22</v>
      </c>
      <c r="B52" s="184"/>
      <c r="C52" s="184"/>
      <c r="D52" s="184"/>
      <c r="E52" s="185"/>
      <c r="F52" s="62" t="s">
        <v>258</v>
      </c>
      <c r="G52" s="285">
        <v>0</v>
      </c>
      <c r="H52" s="286"/>
      <c r="I52" s="286"/>
      <c r="J52" s="287"/>
      <c r="K52" s="285">
        <v>0</v>
      </c>
      <c r="L52" s="286"/>
      <c r="M52" s="286"/>
      <c r="N52" s="287"/>
      <c r="O52" s="122" t="s">
        <v>71</v>
      </c>
      <c r="P52" s="133"/>
      <c r="Q52" s="133"/>
      <c r="R52" s="133"/>
      <c r="S52" s="132"/>
      <c r="T52" s="132"/>
      <c r="U52" s="132"/>
      <c r="V52" s="125"/>
    </row>
    <row r="53" spans="1:22" s="7" customFormat="1" ht="15" customHeight="1">
      <c r="A53" s="183" t="s">
        <v>250</v>
      </c>
      <c r="B53" s="184"/>
      <c r="C53" s="184"/>
      <c r="D53" s="184"/>
      <c r="E53" s="185"/>
      <c r="F53" s="62" t="s">
        <v>259</v>
      </c>
      <c r="G53" s="262">
        <v>0</v>
      </c>
      <c r="H53" s="263"/>
      <c r="I53" s="263"/>
      <c r="J53" s="264"/>
      <c r="K53" s="262">
        <v>3</v>
      </c>
      <c r="L53" s="263"/>
      <c r="M53" s="263"/>
      <c r="N53" s="264"/>
      <c r="O53" s="138" t="s">
        <v>176</v>
      </c>
      <c r="P53" s="133"/>
      <c r="Q53" s="133"/>
      <c r="R53" s="133"/>
      <c r="S53" s="132"/>
      <c r="T53" s="132"/>
      <c r="U53" s="132"/>
      <c r="V53" s="125"/>
    </row>
    <row r="54" spans="1:22" s="7" customFormat="1" ht="15" customHeight="1">
      <c r="A54" s="183" t="s">
        <v>251</v>
      </c>
      <c r="B54" s="184"/>
      <c r="C54" s="184"/>
      <c r="D54" s="184"/>
      <c r="E54" s="185"/>
      <c r="F54" s="62" t="s">
        <v>260</v>
      </c>
      <c r="G54" s="262">
        <v>0</v>
      </c>
      <c r="H54" s="263"/>
      <c r="I54" s="263"/>
      <c r="J54" s="264"/>
      <c r="K54" s="262">
        <v>0</v>
      </c>
      <c r="L54" s="263"/>
      <c r="M54" s="263"/>
      <c r="N54" s="264"/>
      <c r="O54" s="122" t="s">
        <v>74</v>
      </c>
      <c r="P54" s="133"/>
      <c r="Q54" s="133"/>
      <c r="R54" s="133"/>
      <c r="S54" s="132"/>
      <c r="T54" s="132"/>
      <c r="U54" s="132"/>
      <c r="V54" s="125"/>
    </row>
    <row r="55" spans="1:22" s="7" customFormat="1" ht="27" customHeight="1">
      <c r="A55" s="183" t="s">
        <v>252</v>
      </c>
      <c r="B55" s="184"/>
      <c r="C55" s="184"/>
      <c r="D55" s="184"/>
      <c r="E55" s="185"/>
      <c r="F55" s="62" t="s">
        <v>261</v>
      </c>
      <c r="G55" s="285">
        <v>0</v>
      </c>
      <c r="H55" s="286"/>
      <c r="I55" s="286"/>
      <c r="J55" s="287"/>
      <c r="K55" s="285">
        <v>0</v>
      </c>
      <c r="L55" s="286"/>
      <c r="M55" s="286"/>
      <c r="N55" s="287"/>
      <c r="O55" s="122" t="s">
        <v>71</v>
      </c>
      <c r="P55" s="131"/>
      <c r="Q55" s="131"/>
      <c r="R55" s="131"/>
      <c r="S55" s="132"/>
      <c r="T55" s="132"/>
      <c r="U55" s="132"/>
      <c r="V55" s="125"/>
    </row>
    <row r="56" spans="1:22" s="7" customFormat="1" ht="27" customHeight="1">
      <c r="A56" s="183" t="s">
        <v>175</v>
      </c>
      <c r="B56" s="184"/>
      <c r="C56" s="184"/>
      <c r="D56" s="184"/>
      <c r="E56" s="185"/>
      <c r="F56" s="62" t="s">
        <v>262</v>
      </c>
      <c r="G56" s="285">
        <v>0</v>
      </c>
      <c r="H56" s="286"/>
      <c r="I56" s="286"/>
      <c r="J56" s="287"/>
      <c r="K56" s="285">
        <v>0</v>
      </c>
      <c r="L56" s="286"/>
      <c r="M56" s="286"/>
      <c r="N56" s="287"/>
      <c r="O56" s="122" t="s">
        <v>71</v>
      </c>
      <c r="P56" s="131"/>
      <c r="Q56" s="131"/>
      <c r="R56" s="131"/>
      <c r="S56" s="132"/>
      <c r="T56" s="132"/>
      <c r="U56" s="132"/>
      <c r="V56" s="125"/>
    </row>
    <row r="57" spans="1:22" s="7" customFormat="1" ht="19.5" customHeight="1">
      <c r="A57" s="183" t="s">
        <v>183</v>
      </c>
      <c r="B57" s="184"/>
      <c r="C57" s="184"/>
      <c r="D57" s="184"/>
      <c r="E57" s="185"/>
      <c r="F57" s="62">
        <v>210</v>
      </c>
      <c r="G57" s="271">
        <f>G51-G52+G53+G54-G55-G56</f>
        <v>-8</v>
      </c>
      <c r="H57" s="272"/>
      <c r="I57" s="272"/>
      <c r="J57" s="273"/>
      <c r="K57" s="271">
        <f>K51-K52+K53+K54-K55-K56</f>
        <v>-18</v>
      </c>
      <c r="L57" s="272"/>
      <c r="M57" s="272"/>
      <c r="N57" s="273"/>
      <c r="O57" s="139" t="str">
        <f>IF(OR(Баланс!$I$2="I",Баланс!$I$2="II",Баланс!$I$2="III",Баланс!$I$2="IV"),IF(G57=Баланс!F76,0,"стр. 210 гр. 3 не равна стр. 470 гр. 3 Баланса!"))</f>
        <v>стр. 210 гр. 3 не равна стр. 470 гр. 3 Баланса!</v>
      </c>
      <c r="P57" s="136"/>
      <c r="Q57" s="136"/>
      <c r="R57" s="136"/>
      <c r="S57" s="132"/>
      <c r="T57" s="132"/>
      <c r="U57" s="132"/>
      <c r="V57" s="125"/>
    </row>
    <row r="58" spans="1:22" s="7" customFormat="1" ht="27" customHeight="1">
      <c r="A58" s="183" t="s">
        <v>253</v>
      </c>
      <c r="B58" s="184"/>
      <c r="C58" s="184"/>
      <c r="D58" s="184"/>
      <c r="E58" s="185"/>
      <c r="F58" s="62" t="s">
        <v>1</v>
      </c>
      <c r="G58" s="262">
        <v>0</v>
      </c>
      <c r="H58" s="263"/>
      <c r="I58" s="263"/>
      <c r="J58" s="264"/>
      <c r="K58" s="262">
        <v>0</v>
      </c>
      <c r="L58" s="263"/>
      <c r="M58" s="263"/>
      <c r="N58" s="264"/>
      <c r="O58" s="122">
        <v>83</v>
      </c>
      <c r="P58" s="133"/>
      <c r="Q58" s="133"/>
      <c r="R58" s="133"/>
      <c r="S58" s="132"/>
      <c r="T58" s="132"/>
      <c r="U58" s="132"/>
      <c r="V58" s="125"/>
    </row>
    <row r="59" spans="1:22" s="7" customFormat="1" ht="27" customHeight="1">
      <c r="A59" s="183" t="s">
        <v>254</v>
      </c>
      <c r="B59" s="184"/>
      <c r="C59" s="184"/>
      <c r="D59" s="184"/>
      <c r="E59" s="185"/>
      <c r="F59" s="62" t="s">
        <v>2</v>
      </c>
      <c r="G59" s="262">
        <v>0</v>
      </c>
      <c r="H59" s="263"/>
      <c r="I59" s="263"/>
      <c r="J59" s="264"/>
      <c r="K59" s="262">
        <v>0</v>
      </c>
      <c r="L59" s="263"/>
      <c r="M59" s="263"/>
      <c r="N59" s="264"/>
      <c r="O59" s="140" t="s">
        <v>149</v>
      </c>
      <c r="P59" s="133"/>
      <c r="Q59" s="133"/>
      <c r="R59" s="133"/>
      <c r="S59" s="132"/>
      <c r="T59" s="132"/>
      <c r="U59" s="132"/>
      <c r="V59" s="125"/>
    </row>
    <row r="60" spans="1:22" s="7" customFormat="1" ht="15" customHeight="1">
      <c r="A60" s="183" t="s">
        <v>184</v>
      </c>
      <c r="B60" s="184"/>
      <c r="C60" s="184"/>
      <c r="D60" s="184"/>
      <c r="E60" s="185"/>
      <c r="F60" s="62">
        <v>240</v>
      </c>
      <c r="G60" s="271">
        <f>G57+G58+G59</f>
        <v>-8</v>
      </c>
      <c r="H60" s="272"/>
      <c r="I60" s="272"/>
      <c r="J60" s="273"/>
      <c r="K60" s="271">
        <f>K57+K58+K59</f>
        <v>-18</v>
      </c>
      <c r="L60" s="272"/>
      <c r="M60" s="272"/>
      <c r="N60" s="273"/>
      <c r="O60" s="128"/>
      <c r="P60" s="136"/>
      <c r="Q60" s="136"/>
      <c r="R60" s="136"/>
      <c r="S60" s="132"/>
      <c r="T60" s="132"/>
      <c r="U60" s="132"/>
      <c r="V60" s="125"/>
    </row>
    <row r="61" spans="1:22" s="7" customFormat="1" ht="15" customHeight="1">
      <c r="A61" s="183" t="s">
        <v>266</v>
      </c>
      <c r="B61" s="184"/>
      <c r="C61" s="184"/>
      <c r="D61" s="184"/>
      <c r="E61" s="185"/>
      <c r="F61" s="62">
        <v>250</v>
      </c>
      <c r="G61" s="309">
        <v>-0.05</v>
      </c>
      <c r="H61" s="310"/>
      <c r="I61" s="310"/>
      <c r="J61" s="311"/>
      <c r="K61" s="309">
        <v>-0.1</v>
      </c>
      <c r="L61" s="310"/>
      <c r="M61" s="310"/>
      <c r="N61" s="311"/>
      <c r="O61" s="123"/>
      <c r="P61" s="131"/>
      <c r="Q61" s="131"/>
      <c r="R61" s="131"/>
      <c r="S61" s="132"/>
      <c r="T61" s="132"/>
      <c r="U61" s="132"/>
      <c r="V61" s="125"/>
    </row>
    <row r="62" spans="1:22" s="7" customFormat="1" ht="15" customHeight="1">
      <c r="A62" s="183" t="s">
        <v>255</v>
      </c>
      <c r="B62" s="184"/>
      <c r="C62" s="184"/>
      <c r="D62" s="184"/>
      <c r="E62" s="185"/>
      <c r="F62" s="62">
        <v>260</v>
      </c>
      <c r="G62" s="309">
        <v>-0.05</v>
      </c>
      <c r="H62" s="310"/>
      <c r="I62" s="310"/>
      <c r="J62" s="311"/>
      <c r="K62" s="309">
        <v>-0.1</v>
      </c>
      <c r="L62" s="310"/>
      <c r="M62" s="310"/>
      <c r="N62" s="311"/>
      <c r="O62" s="123"/>
      <c r="P62" s="131"/>
      <c r="Q62" s="131"/>
      <c r="R62" s="131"/>
      <c r="S62" s="132"/>
      <c r="T62" s="132"/>
      <c r="U62" s="132"/>
      <c r="V62" s="125"/>
    </row>
    <row r="63" spans="1:14" ht="11.25" customHeight="1" hidden="1">
      <c r="A63" s="67"/>
      <c r="B63" s="67"/>
      <c r="C63" s="67"/>
      <c r="D63" s="67"/>
      <c r="E63" s="67"/>
      <c r="F63" s="67"/>
      <c r="G63" s="67"/>
      <c r="H63" s="67"/>
      <c r="I63" s="67"/>
      <c r="J63" s="67"/>
      <c r="K63" s="67"/>
      <c r="L63" s="67"/>
      <c r="M63" s="67"/>
      <c r="N63" s="68"/>
    </row>
    <row r="64" spans="1:14" ht="11.25" customHeight="1" hidden="1">
      <c r="A64" s="69" t="s">
        <v>24</v>
      </c>
      <c r="B64" s="238"/>
      <c r="C64" s="238"/>
      <c r="D64" s="69"/>
      <c r="E64" s="70"/>
      <c r="F64" s="67"/>
      <c r="G64" s="67"/>
      <c r="H64" s="67"/>
      <c r="I64" s="67"/>
      <c r="J64" s="288" t="str">
        <f>Баланс!F107</f>
        <v>А.И. Минтель</v>
      </c>
      <c r="K64" s="288"/>
      <c r="L64" s="288"/>
      <c r="M64" s="288"/>
      <c r="N64" s="288"/>
    </row>
    <row r="65" spans="1:14" ht="11.25" customHeight="1" hidden="1">
      <c r="A65" s="70"/>
      <c r="B65" s="239" t="s">
        <v>23</v>
      </c>
      <c r="C65" s="239"/>
      <c r="D65" s="43"/>
      <c r="E65" s="70"/>
      <c r="F65" s="44"/>
      <c r="G65" s="44"/>
      <c r="H65" s="44"/>
      <c r="I65" s="44"/>
      <c r="J65" s="236" t="s">
        <v>235</v>
      </c>
      <c r="K65" s="236"/>
      <c r="L65" s="236"/>
      <c r="M65" s="236"/>
      <c r="N65" s="237"/>
    </row>
    <row r="66" spans="1:14" ht="11.25" customHeight="1" hidden="1">
      <c r="A66" s="70"/>
      <c r="B66" s="43"/>
      <c r="C66" s="43"/>
      <c r="D66" s="43"/>
      <c r="E66" s="70"/>
      <c r="F66" s="44"/>
      <c r="G66" s="44"/>
      <c r="H66" s="44"/>
      <c r="I66" s="44"/>
      <c r="J66" s="43"/>
      <c r="K66" s="43"/>
      <c r="L66" s="43"/>
      <c r="M66" s="43"/>
      <c r="N66" s="44"/>
    </row>
    <row r="67" spans="1:14" ht="11.25" customHeight="1" hidden="1">
      <c r="A67" s="69" t="s">
        <v>25</v>
      </c>
      <c r="B67" s="238"/>
      <c r="C67" s="238"/>
      <c r="D67" s="69"/>
      <c r="E67" s="70"/>
      <c r="F67" s="67"/>
      <c r="G67" s="67"/>
      <c r="H67" s="67"/>
      <c r="I67" s="67"/>
      <c r="J67" s="288" t="str">
        <f>Баланс!F110</f>
        <v>Ж.Н. Макась</v>
      </c>
      <c r="K67" s="288"/>
      <c r="L67" s="288"/>
      <c r="M67" s="288"/>
      <c r="N67" s="288"/>
    </row>
    <row r="68" spans="1:14" ht="11.25" customHeight="1" hidden="1">
      <c r="A68" s="70"/>
      <c r="B68" s="239" t="s">
        <v>23</v>
      </c>
      <c r="C68" s="239"/>
      <c r="D68" s="43"/>
      <c r="E68" s="70"/>
      <c r="F68" s="71"/>
      <c r="G68" s="71"/>
      <c r="H68" s="71"/>
      <c r="I68" s="71"/>
      <c r="J68" s="236" t="s">
        <v>235</v>
      </c>
      <c r="K68" s="236"/>
      <c r="L68" s="236"/>
      <c r="M68" s="236"/>
      <c r="N68" s="237"/>
    </row>
    <row r="69" spans="1:14" ht="11.25" customHeight="1" hidden="1">
      <c r="A69" s="70"/>
      <c r="B69" s="70"/>
      <c r="C69" s="70"/>
      <c r="D69" s="70"/>
      <c r="E69" s="70"/>
      <c r="F69" s="67"/>
      <c r="G69" s="67"/>
      <c r="H69" s="67"/>
      <c r="I69" s="67"/>
      <c r="J69" s="72"/>
      <c r="K69" s="72"/>
      <c r="L69" s="72"/>
      <c r="M69" s="72"/>
      <c r="N69" s="72"/>
    </row>
    <row r="70" spans="1:14" ht="11.25" customHeight="1" hidden="1">
      <c r="A70" s="322">
        <v>44253</v>
      </c>
      <c r="B70" s="322"/>
      <c r="C70" s="73"/>
      <c r="D70" s="73"/>
      <c r="E70" s="73"/>
      <c r="F70" s="67"/>
      <c r="G70" s="67"/>
      <c r="H70" s="67"/>
      <c r="I70" s="67"/>
      <c r="J70" s="72"/>
      <c r="K70" s="72"/>
      <c r="L70" s="72"/>
      <c r="M70" s="72"/>
      <c r="N70" s="72"/>
    </row>
    <row r="71" spans="6:14" ht="17.25" customHeight="1" hidden="1">
      <c r="F71" s="50"/>
      <c r="G71" s="50"/>
      <c r="H71" s="50"/>
      <c r="I71" s="50"/>
      <c r="J71" s="50"/>
      <c r="K71" s="50"/>
      <c r="L71" s="50"/>
      <c r="M71" s="50"/>
      <c r="N71" s="74"/>
    </row>
    <row r="72" spans="1:14" ht="11.25" customHeight="1">
      <c r="A72" s="74"/>
      <c r="B72" s="74"/>
      <c r="C72" s="74"/>
      <c r="D72" s="74"/>
      <c r="E72" s="74"/>
      <c r="F72" s="74"/>
      <c r="G72" s="74"/>
      <c r="H72" s="74"/>
      <c r="I72" s="74"/>
      <c r="J72" s="74"/>
      <c r="K72" s="74"/>
      <c r="L72" s="74"/>
      <c r="M72" s="74"/>
      <c r="N72" s="74"/>
    </row>
    <row r="73" spans="1:14" ht="11.25" customHeight="1">
      <c r="A73" s="74"/>
      <c r="B73" s="74"/>
      <c r="C73" s="74"/>
      <c r="D73" s="74"/>
      <c r="E73" s="74"/>
      <c r="F73" s="74"/>
      <c r="G73" s="74"/>
      <c r="H73" s="74"/>
      <c r="I73" s="74"/>
      <c r="J73" s="74"/>
      <c r="K73" s="74"/>
      <c r="L73" s="74"/>
      <c r="M73" s="74"/>
      <c r="N73" s="74"/>
    </row>
    <row r="74" spans="1:14" ht="11.25" customHeight="1">
      <c r="A74" s="74"/>
      <c r="B74" s="74"/>
      <c r="C74" s="74"/>
      <c r="D74" s="74"/>
      <c r="E74" s="74"/>
      <c r="F74" s="74"/>
      <c r="G74" s="74"/>
      <c r="H74" s="74"/>
      <c r="I74" s="74"/>
      <c r="J74" s="74"/>
      <c r="K74" s="74"/>
      <c r="L74" s="74"/>
      <c r="M74" s="74"/>
      <c r="N74" s="74"/>
    </row>
    <row r="75" spans="1:14" ht="11.25" customHeight="1">
      <c r="A75" s="74"/>
      <c r="B75" s="74"/>
      <c r="C75" s="74"/>
      <c r="D75" s="74"/>
      <c r="E75" s="74"/>
      <c r="F75" s="74"/>
      <c r="G75" s="74"/>
      <c r="H75" s="74"/>
      <c r="I75" s="74"/>
      <c r="J75" s="74"/>
      <c r="K75" s="74"/>
      <c r="L75" s="74"/>
      <c r="M75" s="74"/>
      <c r="N75" s="74"/>
    </row>
    <row r="76" spans="1:14" ht="11.25" customHeight="1">
      <c r="A76" s="74"/>
      <c r="B76" s="74"/>
      <c r="C76" s="74"/>
      <c r="D76" s="74"/>
      <c r="E76" s="74"/>
      <c r="F76" s="74"/>
      <c r="G76" s="74"/>
      <c r="H76" s="74"/>
      <c r="I76" s="74"/>
      <c r="J76" s="74"/>
      <c r="K76" s="74"/>
      <c r="L76" s="74"/>
      <c r="M76" s="74"/>
      <c r="N76" s="74"/>
    </row>
    <row r="77" spans="1:14" ht="11.25" customHeight="1">
      <c r="A77" s="74"/>
      <c r="B77" s="74"/>
      <c r="C77" s="74"/>
      <c r="D77" s="74"/>
      <c r="E77" s="74"/>
      <c r="F77" s="74"/>
      <c r="G77" s="74"/>
      <c r="H77" s="74"/>
      <c r="I77" s="74"/>
      <c r="J77" s="74"/>
      <c r="K77" s="74"/>
      <c r="L77" s="74"/>
      <c r="M77" s="74"/>
      <c r="N77" s="74"/>
    </row>
    <row r="78" spans="1:14" ht="11.25" customHeight="1">
      <c r="A78" s="74"/>
      <c r="B78" s="74"/>
      <c r="C78" s="74"/>
      <c r="D78" s="74"/>
      <c r="E78" s="74"/>
      <c r="F78" s="74"/>
      <c r="G78" s="74"/>
      <c r="H78" s="74"/>
      <c r="I78" s="74"/>
      <c r="J78" s="74"/>
      <c r="K78" s="74"/>
      <c r="L78" s="74"/>
      <c r="M78" s="74"/>
      <c r="N78" s="74"/>
    </row>
    <row r="79" spans="1:14" ht="11.25" customHeight="1">
      <c r="A79" s="74"/>
      <c r="B79" s="74"/>
      <c r="C79" s="74"/>
      <c r="D79" s="74"/>
      <c r="E79" s="74"/>
      <c r="F79" s="74"/>
      <c r="G79" s="74"/>
      <c r="H79" s="74"/>
      <c r="I79" s="74"/>
      <c r="J79" s="74"/>
      <c r="K79" s="74"/>
      <c r="L79" s="74"/>
      <c r="M79" s="74"/>
      <c r="N79" s="74"/>
    </row>
  </sheetData>
  <sheetProtection sheet="1" formatCells="0" formatColumns="0" formatRows="0" insertColumns="0" insertRows="0" insertHyperlinks="0" deleteColumns="0" deleteRows="0" sort="0" autoFilter="0" pivotTables="0"/>
  <mergeCells count="166">
    <mergeCell ref="H2:N2"/>
    <mergeCell ref="K44:N44"/>
    <mergeCell ref="G36:J36"/>
    <mergeCell ref="K39:N39"/>
    <mergeCell ref="K40:N40"/>
    <mergeCell ref="G37:J37"/>
    <mergeCell ref="G38:J38"/>
    <mergeCell ref="K42:N42"/>
    <mergeCell ref="K43:N43"/>
    <mergeCell ref="G43:J43"/>
    <mergeCell ref="A70:B70"/>
    <mergeCell ref="F47:F48"/>
    <mergeCell ref="K22:N22"/>
    <mergeCell ref="K23:N23"/>
    <mergeCell ref="K24:N24"/>
    <mergeCell ref="K25:N25"/>
    <mergeCell ref="K26:N26"/>
    <mergeCell ref="K41:N41"/>
    <mergeCell ref="K32:N32"/>
    <mergeCell ref="K33:N33"/>
    <mergeCell ref="O16:Q18"/>
    <mergeCell ref="K30:N30"/>
    <mergeCell ref="K31:N31"/>
    <mergeCell ref="K38:N38"/>
    <mergeCell ref="K28:N28"/>
    <mergeCell ref="K36:N36"/>
    <mergeCell ref="K37:N37"/>
    <mergeCell ref="K29:N29"/>
    <mergeCell ref="K34:N34"/>
    <mergeCell ref="K35:N35"/>
    <mergeCell ref="K56:N56"/>
    <mergeCell ref="K49:N49"/>
    <mergeCell ref="K50:N50"/>
    <mergeCell ref="K51:N51"/>
    <mergeCell ref="K52:N52"/>
    <mergeCell ref="K55:N55"/>
    <mergeCell ref="K45:N45"/>
    <mergeCell ref="G48:J48"/>
    <mergeCell ref="G45:J45"/>
    <mergeCell ref="G46:J46"/>
    <mergeCell ref="K46:N46"/>
    <mergeCell ref="K48:N48"/>
    <mergeCell ref="G44:J44"/>
    <mergeCell ref="G6:H6"/>
    <mergeCell ref="K62:N62"/>
    <mergeCell ref="K58:N58"/>
    <mergeCell ref="K59:N59"/>
    <mergeCell ref="K60:N60"/>
    <mergeCell ref="K61:N61"/>
    <mergeCell ref="K53:N53"/>
    <mergeCell ref="K54:N54"/>
    <mergeCell ref="G49:J49"/>
    <mergeCell ref="G50:J50"/>
    <mergeCell ref="G62:J62"/>
    <mergeCell ref="G52:J52"/>
    <mergeCell ref="G53:J53"/>
    <mergeCell ref="G54:J54"/>
    <mergeCell ref="G55:J55"/>
    <mergeCell ref="G56:J56"/>
    <mergeCell ref="G51:J51"/>
    <mergeCell ref="G61:J61"/>
    <mergeCell ref="G39:J39"/>
    <mergeCell ref="G42:J42"/>
    <mergeCell ref="G17:J17"/>
    <mergeCell ref="K17:N17"/>
    <mergeCell ref="G20:J20"/>
    <mergeCell ref="G40:J40"/>
    <mergeCell ref="G41:J41"/>
    <mergeCell ref="G21:J21"/>
    <mergeCell ref="G22:J22"/>
    <mergeCell ref="G35:J35"/>
    <mergeCell ref="F16:F17"/>
    <mergeCell ref="A28:E28"/>
    <mergeCell ref="K20:N20"/>
    <mergeCell ref="K21:N21"/>
    <mergeCell ref="A19:E19"/>
    <mergeCell ref="A18:E18"/>
    <mergeCell ref="K18:N18"/>
    <mergeCell ref="A23:E23"/>
    <mergeCell ref="G26:J26"/>
    <mergeCell ref="K27:N27"/>
    <mergeCell ref="A10:C10"/>
    <mergeCell ref="E10:N10"/>
    <mergeCell ref="A14:C14"/>
    <mergeCell ref="E14:N14"/>
    <mergeCell ref="E12:N12"/>
    <mergeCell ref="A11:C11"/>
    <mergeCell ref="A13:C13"/>
    <mergeCell ref="E13:N13"/>
    <mergeCell ref="A5:N5"/>
    <mergeCell ref="A21:E21"/>
    <mergeCell ref="A8:C8"/>
    <mergeCell ref="E8:N8"/>
    <mergeCell ref="A9:C9"/>
    <mergeCell ref="E9:N9"/>
    <mergeCell ref="A16:E17"/>
    <mergeCell ref="K19:N19"/>
    <mergeCell ref="E11:N11"/>
    <mergeCell ref="A12:C12"/>
    <mergeCell ref="G18:J18"/>
    <mergeCell ref="G19:J19"/>
    <mergeCell ref="G27:J27"/>
    <mergeCell ref="B64:C64"/>
    <mergeCell ref="A60:E60"/>
    <mergeCell ref="G57:J57"/>
    <mergeCell ref="G58:J58"/>
    <mergeCell ref="G59:J59"/>
    <mergeCell ref="A27:E27"/>
    <mergeCell ref="G25:J25"/>
    <mergeCell ref="B67:C67"/>
    <mergeCell ref="B68:C68"/>
    <mergeCell ref="J68:N68"/>
    <mergeCell ref="J65:N65"/>
    <mergeCell ref="J64:N64"/>
    <mergeCell ref="J67:N67"/>
    <mergeCell ref="B65:C65"/>
    <mergeCell ref="K57:N57"/>
    <mergeCell ref="A58:E58"/>
    <mergeCell ref="A57:E57"/>
    <mergeCell ref="G60:J60"/>
    <mergeCell ref="A59:E59"/>
    <mergeCell ref="A62:E62"/>
    <mergeCell ref="A61:E61"/>
    <mergeCell ref="J1:N1"/>
    <mergeCell ref="A4:N4"/>
    <mergeCell ref="A36:E36"/>
    <mergeCell ref="A37:E37"/>
    <mergeCell ref="A34:E34"/>
    <mergeCell ref="A30:E30"/>
    <mergeCell ref="A20:E20"/>
    <mergeCell ref="A24:E24"/>
    <mergeCell ref="A22:E22"/>
    <mergeCell ref="G23:J23"/>
    <mergeCell ref="A56:E56"/>
    <mergeCell ref="A41:E41"/>
    <mergeCell ref="A55:E55"/>
    <mergeCell ref="A54:E54"/>
    <mergeCell ref="A47:E48"/>
    <mergeCell ref="A53:E53"/>
    <mergeCell ref="A51:E51"/>
    <mergeCell ref="A52:E52"/>
    <mergeCell ref="A50:E50"/>
    <mergeCell ref="A49:E49"/>
    <mergeCell ref="G24:J24"/>
    <mergeCell ref="A29:E29"/>
    <mergeCell ref="A26:E26"/>
    <mergeCell ref="G28:J28"/>
    <mergeCell ref="G29:J29"/>
    <mergeCell ref="A25:E25"/>
    <mergeCell ref="A46:E46"/>
    <mergeCell ref="A35:E35"/>
    <mergeCell ref="A38:E38"/>
    <mergeCell ref="A42:E42"/>
    <mergeCell ref="A44:E44"/>
    <mergeCell ref="A39:E39"/>
    <mergeCell ref="A40:E40"/>
    <mergeCell ref="A43:E43"/>
    <mergeCell ref="A45:E45"/>
    <mergeCell ref="A33:E33"/>
    <mergeCell ref="A31:E31"/>
    <mergeCell ref="A32:E32"/>
    <mergeCell ref="G34:J34"/>
    <mergeCell ref="G30:J30"/>
    <mergeCell ref="G31:J31"/>
    <mergeCell ref="G32:J32"/>
    <mergeCell ref="G33:J33"/>
  </mergeCells>
  <conditionalFormatting sqref="O57">
    <cfRule type="cellIs" priority="1" dxfId="8" operator="equal" stopIfTrue="1">
      <formula>"стр. 210 гр. 3 не равна стр. 470 гр. 3 Баланса!"</formula>
    </cfRule>
  </conditionalFormatting>
  <conditionalFormatting sqref="E9:N9">
    <cfRule type="cellIs" priority="3" dxfId="1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52:N52 G55:N56 G44:N46 G36:N37 G26:N26 G22:N23 G20:N20">
      <formula1>0</formula1>
    </dataValidation>
  </dataValidations>
  <printOptions/>
  <pageMargins left="0.5905511811023623" right="0.1968503937007874" top="0.3937007874015748" bottom="0.1968503937007874" header="0.1968503937007874" footer="0.2362204724409449"/>
  <pageSetup blackAndWhite="1" fitToHeight="0"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Лист13">
    <tabColor indexed="13"/>
  </sheetPr>
  <dimension ref="A1:K57"/>
  <sheetViews>
    <sheetView showGridLines="0" zoomScale="110" zoomScaleNormal="110" zoomScaleSheetLayoutView="100" zoomScalePageLayoutView="0" workbookViewId="0" topLeftCell="A19">
      <selection activeCell="B29" sqref="B29"/>
    </sheetView>
  </sheetViews>
  <sheetFormatPr defaultColWidth="9.00390625" defaultRowHeight="11.25" customHeight="1"/>
  <cols>
    <col min="1" max="1" width="31.375" style="1" customWidth="1"/>
    <col min="2" max="2" width="60.875" style="1" customWidth="1"/>
    <col min="3" max="3" width="9.125" style="6" customWidth="1"/>
    <col min="4" max="4" width="10.125" style="1" customWidth="1"/>
    <col min="5" max="6" width="18.75390625" style="1" customWidth="1"/>
    <col min="7" max="7" width="9.125" style="1" customWidth="1"/>
    <col min="8" max="8" width="17.125" style="1" customWidth="1"/>
    <col min="9" max="9" width="17.25390625" style="1" customWidth="1"/>
    <col min="10" max="16384" width="9.125" style="1" customWidth="1"/>
  </cols>
  <sheetData>
    <row r="1" spans="1:7" s="3" customFormat="1" ht="11.25" customHeight="1">
      <c r="A1" s="327" t="s">
        <v>87</v>
      </c>
      <c r="B1" s="327"/>
      <c r="C1" s="6"/>
      <c r="D1" s="325"/>
      <c r="E1" s="325"/>
      <c r="F1" s="325"/>
      <c r="G1" s="325"/>
    </row>
    <row r="2" spans="1:7" s="3" customFormat="1" ht="11.25" customHeight="1">
      <c r="A2" s="327" t="s">
        <v>112</v>
      </c>
      <c r="B2" s="327"/>
      <c r="C2" s="6"/>
      <c r="D2" s="325"/>
      <c r="E2" s="325"/>
      <c r="F2" s="325"/>
      <c r="G2" s="325"/>
    </row>
    <row r="3" spans="1:7" s="3" customFormat="1" ht="11.25" customHeight="1">
      <c r="A3" s="328" t="s">
        <v>88</v>
      </c>
      <c r="B3" s="328"/>
      <c r="C3" s="6"/>
      <c r="D3" s="325"/>
      <c r="E3" s="325"/>
      <c r="F3" s="325"/>
      <c r="G3" s="325"/>
    </row>
    <row r="4" spans="1:7" s="3" customFormat="1" ht="11.25" customHeight="1">
      <c r="A4" s="4"/>
      <c r="B4" s="4"/>
      <c r="C4" s="6"/>
      <c r="D4" s="325"/>
      <c r="E4" s="325"/>
      <c r="F4" s="325"/>
      <c r="G4" s="325"/>
    </row>
    <row r="5" spans="1:7" s="3" customFormat="1" ht="11.25" customHeight="1">
      <c r="A5" s="4"/>
      <c r="B5" s="4"/>
      <c r="C5" s="6"/>
      <c r="D5" s="325"/>
      <c r="E5" s="325"/>
      <c r="F5" s="325"/>
      <c r="G5" s="325"/>
    </row>
    <row r="6" spans="1:7" s="3" customFormat="1" ht="11.25" customHeight="1">
      <c r="A6" s="329" t="s">
        <v>82</v>
      </c>
      <c r="B6" s="330"/>
      <c r="C6" s="6"/>
      <c r="D6" s="325"/>
      <c r="E6" s="325"/>
      <c r="F6" s="325"/>
      <c r="G6" s="325"/>
    </row>
    <row r="7" spans="1:11" s="3" customFormat="1" ht="6" customHeight="1">
      <c r="A7" s="2"/>
      <c r="B7" s="4"/>
      <c r="C7" s="6"/>
      <c r="D7" s="325"/>
      <c r="E7" s="325"/>
      <c r="F7" s="325"/>
      <c r="G7" s="325"/>
      <c r="K7" s="21"/>
    </row>
    <row r="8" spans="1:11" s="3" customFormat="1" ht="25.5" customHeight="1">
      <c r="A8" s="101" t="s">
        <v>92</v>
      </c>
      <c r="B8" s="103" t="s">
        <v>90</v>
      </c>
      <c r="C8" s="6"/>
      <c r="D8" s="325"/>
      <c r="E8" s="325"/>
      <c r="F8" s="325"/>
      <c r="G8" s="325"/>
      <c r="H8" s="21"/>
      <c r="I8" s="21"/>
      <c r="J8" s="21"/>
      <c r="K8" s="21"/>
    </row>
    <row r="9" spans="1:11" s="3" customFormat="1" ht="25.5" customHeight="1">
      <c r="A9" s="101" t="s">
        <v>93</v>
      </c>
      <c r="B9" s="103" t="s">
        <v>91</v>
      </c>
      <c r="C9" s="6"/>
      <c r="D9" s="325"/>
      <c r="E9" s="325"/>
      <c r="F9" s="325"/>
      <c r="G9" s="325"/>
      <c r="H9" s="21"/>
      <c r="I9" s="21"/>
      <c r="J9" s="21"/>
      <c r="K9" s="21"/>
    </row>
    <row r="10" spans="1:11" s="3" customFormat="1" ht="24" customHeight="1">
      <c r="A10" s="101" t="s">
        <v>89</v>
      </c>
      <c r="B10" s="103" t="s">
        <v>94</v>
      </c>
      <c r="C10" s="6"/>
      <c r="D10" s="325"/>
      <c r="E10" s="325"/>
      <c r="F10" s="325"/>
      <c r="G10" s="325"/>
      <c r="H10" s="21"/>
      <c r="I10" s="21"/>
      <c r="J10" s="21"/>
      <c r="K10" s="21"/>
    </row>
    <row r="11" spans="1:11" s="3" customFormat="1" ht="26.25" customHeight="1">
      <c r="A11" s="101" t="s">
        <v>83</v>
      </c>
      <c r="B11" s="103" t="s">
        <v>94</v>
      </c>
      <c r="C11" s="6"/>
      <c r="D11" s="325"/>
      <c r="E11" s="325"/>
      <c r="F11" s="325"/>
      <c r="G11" s="325"/>
      <c r="H11" s="21"/>
      <c r="I11" s="21"/>
      <c r="J11" s="21"/>
      <c r="K11" s="21"/>
    </row>
    <row r="12" spans="1:11" s="3" customFormat="1" ht="15" customHeight="1">
      <c r="A12" s="101" t="s">
        <v>84</v>
      </c>
      <c r="B12" s="105">
        <v>36840</v>
      </c>
      <c r="C12" s="6"/>
      <c r="D12" s="325"/>
      <c r="E12" s="325"/>
      <c r="F12" s="325"/>
      <c r="G12" s="325"/>
      <c r="H12" s="21"/>
      <c r="I12" s="21"/>
      <c r="J12" s="21"/>
      <c r="K12" s="21"/>
    </row>
    <row r="13" spans="1:11" s="3" customFormat="1" ht="15" customHeight="1">
      <c r="A13" s="101" t="s">
        <v>27</v>
      </c>
      <c r="B13" s="100">
        <v>190000000</v>
      </c>
      <c r="C13" s="6"/>
      <c r="D13" s="325"/>
      <c r="E13" s="325"/>
      <c r="F13" s="325"/>
      <c r="G13" s="325"/>
      <c r="H13" s="21"/>
      <c r="I13" s="21"/>
      <c r="J13" s="21"/>
      <c r="K13" s="21"/>
    </row>
    <row r="14" spans="1:11" s="3" customFormat="1" ht="52.5" customHeight="1">
      <c r="A14" s="326" t="s">
        <v>85</v>
      </c>
      <c r="B14" s="103" t="s">
        <v>95</v>
      </c>
      <c r="C14" s="6"/>
      <c r="D14" s="325"/>
      <c r="E14" s="325"/>
      <c r="F14" s="325"/>
      <c r="G14" s="325"/>
      <c r="H14" s="21"/>
      <c r="I14" s="21"/>
      <c r="J14" s="21"/>
      <c r="K14" s="21"/>
    </row>
    <row r="15" spans="1:11" s="3" customFormat="1" ht="54.75" customHeight="1">
      <c r="A15" s="326"/>
      <c r="B15" s="103" t="s">
        <v>99</v>
      </c>
      <c r="C15" s="6"/>
      <c r="D15" s="325"/>
      <c r="E15" s="325"/>
      <c r="F15" s="325"/>
      <c r="G15" s="325"/>
      <c r="H15" s="21"/>
      <c r="I15" s="21"/>
      <c r="J15" s="21"/>
      <c r="K15" s="21"/>
    </row>
    <row r="16" spans="1:11" s="3" customFormat="1" ht="15" customHeight="1">
      <c r="A16" s="104" t="s">
        <v>86</v>
      </c>
      <c r="B16" s="100" t="s">
        <v>100</v>
      </c>
      <c r="C16" s="6"/>
      <c r="D16" s="325"/>
      <c r="E16" s="325"/>
      <c r="F16" s="325"/>
      <c r="G16" s="325"/>
      <c r="H16" s="21"/>
      <c r="I16" s="21"/>
      <c r="J16" s="21"/>
      <c r="K16" s="21"/>
    </row>
    <row r="17" spans="1:11" s="3" customFormat="1" ht="15" customHeight="1">
      <c r="A17" s="104" t="s">
        <v>104</v>
      </c>
      <c r="B17" s="100" t="s">
        <v>102</v>
      </c>
      <c r="C17" s="6"/>
      <c r="D17" s="325"/>
      <c r="E17" s="325"/>
      <c r="F17" s="325"/>
      <c r="G17" s="325"/>
      <c r="H17" s="21"/>
      <c r="I17" s="21"/>
      <c r="J17" s="21"/>
      <c r="K17" s="21"/>
    </row>
    <row r="18" spans="1:11" s="3" customFormat="1" ht="35.25" customHeight="1">
      <c r="A18" s="104" t="s">
        <v>103</v>
      </c>
      <c r="B18" s="100" t="s">
        <v>101</v>
      </c>
      <c r="C18" s="6"/>
      <c r="D18" s="325"/>
      <c r="E18" s="325"/>
      <c r="F18" s="325"/>
      <c r="G18" s="325"/>
      <c r="H18" s="21"/>
      <c r="I18" s="21"/>
      <c r="J18" s="21"/>
      <c r="K18" s="21"/>
    </row>
    <row r="19" spans="1:11" s="3" customFormat="1" ht="24" customHeight="1">
      <c r="A19" s="104" t="s">
        <v>105</v>
      </c>
      <c r="B19" s="100" t="s">
        <v>106</v>
      </c>
      <c r="C19" s="6"/>
      <c r="D19" s="325"/>
      <c r="E19" s="325"/>
      <c r="F19" s="325"/>
      <c r="G19" s="325"/>
      <c r="H19" s="21"/>
      <c r="I19" s="21"/>
      <c r="J19" s="21"/>
      <c r="K19" s="21"/>
    </row>
    <row r="20" spans="1:11" s="3" customFormat="1" ht="24" customHeight="1">
      <c r="A20" s="104" t="s">
        <v>107</v>
      </c>
      <c r="B20" s="103" t="s">
        <v>108</v>
      </c>
      <c r="C20" s="6"/>
      <c r="D20" s="325"/>
      <c r="E20" s="325"/>
      <c r="F20" s="325"/>
      <c r="G20" s="325"/>
      <c r="H20" s="21"/>
      <c r="I20" s="21"/>
      <c r="J20" s="21"/>
      <c r="K20" s="21"/>
    </row>
    <row r="21" spans="1:11" s="3" customFormat="1" ht="24" customHeight="1">
      <c r="A21" s="104" t="s">
        <v>25</v>
      </c>
      <c r="B21" s="103" t="s">
        <v>109</v>
      </c>
      <c r="C21" s="6"/>
      <c r="D21" s="325"/>
      <c r="E21" s="325"/>
      <c r="F21" s="325"/>
      <c r="G21" s="325"/>
      <c r="H21" s="21"/>
      <c r="I21" s="21"/>
      <c r="J21" s="21"/>
      <c r="K21" s="21"/>
    </row>
    <row r="22" spans="1:11" s="3" customFormat="1" ht="43.5" customHeight="1">
      <c r="A22" s="106" t="s">
        <v>111</v>
      </c>
      <c r="B22" s="102" t="s">
        <v>110</v>
      </c>
      <c r="C22" s="6"/>
      <c r="D22" s="325"/>
      <c r="E22" s="325"/>
      <c r="F22" s="325"/>
      <c r="G22" s="325"/>
      <c r="H22" s="21"/>
      <c r="I22" s="21"/>
      <c r="J22" s="21"/>
      <c r="K22" s="21"/>
    </row>
    <row r="23" spans="1:11" s="3" customFormat="1" ht="24" customHeight="1">
      <c r="A23" s="104"/>
      <c r="B23" s="102"/>
      <c r="C23" s="6"/>
      <c r="D23" s="325"/>
      <c r="E23" s="325"/>
      <c r="F23" s="325"/>
      <c r="G23" s="325"/>
      <c r="H23" s="21"/>
      <c r="I23" s="21"/>
      <c r="J23" s="21"/>
      <c r="K23" s="21"/>
    </row>
    <row r="24" spans="1:11" s="3" customFormat="1" ht="24" customHeight="1">
      <c r="A24" s="329" t="s">
        <v>113</v>
      </c>
      <c r="B24" s="330"/>
      <c r="C24" s="6"/>
      <c r="D24" s="325"/>
      <c r="E24" s="325"/>
      <c r="F24" s="325"/>
      <c r="G24" s="325"/>
      <c r="H24" s="21"/>
      <c r="I24" s="21"/>
      <c r="J24" s="21"/>
      <c r="K24" s="21"/>
    </row>
    <row r="25" spans="1:11" s="3" customFormat="1" ht="17.25" customHeight="1">
      <c r="A25" s="101" t="s">
        <v>118</v>
      </c>
      <c r="B25" s="107" t="s">
        <v>114</v>
      </c>
      <c r="C25" s="6"/>
      <c r="D25" s="325"/>
      <c r="E25" s="325"/>
      <c r="F25" s="325"/>
      <c r="G25" s="325"/>
      <c r="H25" s="21"/>
      <c r="I25" s="21"/>
      <c r="J25" s="21"/>
      <c r="K25" s="21"/>
    </row>
    <row r="26" spans="1:11" s="3" customFormat="1" ht="12.75">
      <c r="A26" s="101"/>
      <c r="B26" s="107" t="s">
        <v>115</v>
      </c>
      <c r="C26" s="6"/>
      <c r="D26" s="325"/>
      <c r="E26" s="325"/>
      <c r="F26" s="325"/>
      <c r="G26" s="325"/>
      <c r="H26" s="21"/>
      <c r="I26" s="21"/>
      <c r="J26" s="21"/>
      <c r="K26" s="21"/>
    </row>
    <row r="27" spans="1:11" s="3" customFormat="1" ht="12.75">
      <c r="A27" s="101"/>
      <c r="B27" s="108" t="s">
        <v>116</v>
      </c>
      <c r="C27" s="6"/>
      <c r="D27" s="325"/>
      <c r="E27" s="325"/>
      <c r="F27" s="325"/>
      <c r="G27" s="325"/>
      <c r="H27" s="21"/>
      <c r="I27" s="21"/>
      <c r="J27" s="21"/>
      <c r="K27" s="21"/>
    </row>
    <row r="28" spans="1:11" s="3" customFormat="1" ht="12.75">
      <c r="A28" s="101"/>
      <c r="B28" s="109" t="s">
        <v>117</v>
      </c>
      <c r="C28" s="6"/>
      <c r="D28" s="325"/>
      <c r="E28" s="325"/>
      <c r="F28" s="325"/>
      <c r="G28" s="325"/>
      <c r="H28" s="21"/>
      <c r="I28" s="21"/>
      <c r="J28" s="21"/>
      <c r="K28" s="21"/>
    </row>
    <row r="29" spans="1:11" s="3" customFormat="1" ht="12.75">
      <c r="A29" s="101"/>
      <c r="B29" s="103"/>
      <c r="C29" s="6"/>
      <c r="D29" s="325"/>
      <c r="E29" s="325"/>
      <c r="F29" s="325"/>
      <c r="G29" s="325"/>
      <c r="H29" s="21"/>
      <c r="I29" s="21"/>
      <c r="J29" s="21"/>
      <c r="K29" s="21"/>
    </row>
    <row r="30" spans="1:11" s="3" customFormat="1" ht="12.75">
      <c r="A30" s="101" t="s">
        <v>28</v>
      </c>
      <c r="B30" s="103"/>
      <c r="C30" s="6"/>
      <c r="D30" s="325"/>
      <c r="E30" s="325"/>
      <c r="F30" s="325"/>
      <c r="G30" s="325"/>
      <c r="H30" s="21"/>
      <c r="I30" s="21"/>
      <c r="J30" s="21"/>
      <c r="K30" s="21"/>
    </row>
    <row r="31" spans="1:11" s="3" customFormat="1" ht="12.75">
      <c r="A31" s="101" t="s">
        <v>29</v>
      </c>
      <c r="B31" s="103"/>
      <c r="C31" s="6"/>
      <c r="F31" s="31"/>
      <c r="G31" s="21"/>
      <c r="H31" s="21"/>
      <c r="I31" s="21"/>
      <c r="J31" s="21"/>
      <c r="K31" s="21"/>
    </row>
    <row r="32" spans="1:11" s="3" customFormat="1" ht="12.75">
      <c r="A32" s="101" t="s">
        <v>30</v>
      </c>
      <c r="B32" s="103" t="s">
        <v>52</v>
      </c>
      <c r="C32" s="6"/>
      <c r="D32" s="36"/>
      <c r="E32" s="224"/>
      <c r="F32" s="224"/>
      <c r="G32" s="21"/>
      <c r="H32" s="21"/>
      <c r="I32" s="21"/>
      <c r="J32" s="21"/>
      <c r="K32" s="21"/>
    </row>
    <row r="33" spans="1:11" s="3" customFormat="1" ht="12.75">
      <c r="A33" s="101" t="s">
        <v>37</v>
      </c>
      <c r="B33" s="103"/>
      <c r="C33" s="6"/>
      <c r="E33" s="224"/>
      <c r="F33" s="224"/>
      <c r="G33" s="21"/>
      <c r="H33" s="21"/>
      <c r="I33" s="21"/>
      <c r="J33" s="21"/>
      <c r="K33" s="21"/>
    </row>
    <row r="34" spans="1:11" s="3" customFormat="1" ht="11.25" customHeight="1">
      <c r="A34" s="2"/>
      <c r="B34" s="2"/>
      <c r="C34" s="6"/>
      <c r="E34" s="36"/>
      <c r="F34" s="36"/>
      <c r="G34" s="21"/>
      <c r="H34" s="21"/>
      <c r="I34" s="21"/>
      <c r="J34" s="21"/>
      <c r="K34" s="21"/>
    </row>
    <row r="35" spans="1:11" s="3" customFormat="1" ht="11.25" customHeight="1">
      <c r="A35" s="2"/>
      <c r="B35" s="2"/>
      <c r="C35" s="6"/>
      <c r="E35" s="36"/>
      <c r="F35" s="36"/>
      <c r="G35" s="21"/>
      <c r="H35" s="21"/>
      <c r="I35" s="21"/>
      <c r="J35" s="21"/>
      <c r="K35" s="21"/>
    </row>
    <row r="36" spans="1:11" s="3" customFormat="1" ht="11.25" customHeight="1">
      <c r="A36" s="2"/>
      <c r="B36" s="2"/>
      <c r="C36" s="6"/>
      <c r="E36" s="36"/>
      <c r="F36" s="36"/>
      <c r="G36" s="21"/>
      <c r="H36" s="21"/>
      <c r="I36" s="21"/>
      <c r="J36" s="21"/>
      <c r="K36" s="21"/>
    </row>
    <row r="37" spans="1:11" s="3" customFormat="1" ht="11.25" customHeight="1">
      <c r="A37" s="2"/>
      <c r="B37" s="2"/>
      <c r="C37" s="6"/>
      <c r="E37" s="36"/>
      <c r="F37" s="36"/>
      <c r="G37" s="21"/>
      <c r="H37" s="21"/>
      <c r="I37" s="21"/>
      <c r="J37" s="21"/>
      <c r="K37" s="21"/>
    </row>
    <row r="38" spans="1:11" s="3" customFormat="1" ht="11.25" customHeight="1">
      <c r="A38" s="2"/>
      <c r="B38" s="2"/>
      <c r="C38" s="6"/>
      <c r="E38" s="36"/>
      <c r="F38" s="36"/>
      <c r="G38" s="21"/>
      <c r="H38" s="21"/>
      <c r="I38" s="21"/>
      <c r="J38" s="21"/>
      <c r="K38" s="21"/>
    </row>
    <row r="39" spans="1:11" s="3" customFormat="1" ht="11.25" customHeight="1">
      <c r="A39" s="2"/>
      <c r="B39" s="2"/>
      <c r="C39" s="6"/>
      <c r="E39" s="36"/>
      <c r="F39" s="36"/>
      <c r="G39" s="21"/>
      <c r="H39" s="21"/>
      <c r="I39" s="21"/>
      <c r="J39" s="21"/>
      <c r="K39" s="21"/>
    </row>
    <row r="40" spans="1:11" s="3" customFormat="1" ht="11.25" customHeight="1">
      <c r="A40" s="2"/>
      <c r="B40" s="2"/>
      <c r="C40" s="6"/>
      <c r="E40" s="36"/>
      <c r="F40" s="36"/>
      <c r="G40" s="21"/>
      <c r="H40" s="21"/>
      <c r="I40" s="21"/>
      <c r="J40" s="21"/>
      <c r="K40" s="21"/>
    </row>
    <row r="41" spans="1:11" s="3" customFormat="1" ht="11.25" customHeight="1">
      <c r="A41" s="2"/>
      <c r="B41" s="2"/>
      <c r="C41" s="6"/>
      <c r="E41" s="36"/>
      <c r="F41" s="36"/>
      <c r="G41" s="21"/>
      <c r="H41" s="21"/>
      <c r="I41" s="21"/>
      <c r="J41" s="21"/>
      <c r="K41" s="21"/>
    </row>
    <row r="42" spans="1:11" s="3" customFormat="1" ht="11.25" customHeight="1">
      <c r="A42" s="2"/>
      <c r="B42" s="2"/>
      <c r="C42" s="6"/>
      <c r="E42" s="36"/>
      <c r="F42" s="36"/>
      <c r="G42" s="21"/>
      <c r="H42" s="21"/>
      <c r="I42" s="21"/>
      <c r="J42" s="21"/>
      <c r="K42" s="21"/>
    </row>
    <row r="43" spans="1:11" s="3" customFormat="1" ht="11.25" customHeight="1">
      <c r="A43" s="2"/>
      <c r="B43" s="2"/>
      <c r="C43" s="6"/>
      <c r="E43" s="36"/>
      <c r="F43" s="36"/>
      <c r="G43" s="21"/>
      <c r="H43" s="21"/>
      <c r="I43" s="21"/>
      <c r="J43" s="21"/>
      <c r="K43" s="21"/>
    </row>
    <row r="44" spans="1:11" s="3" customFormat="1" ht="11.25" customHeight="1">
      <c r="A44" s="2"/>
      <c r="B44" s="2"/>
      <c r="C44" s="6"/>
      <c r="E44" s="36"/>
      <c r="F44" s="36"/>
      <c r="G44" s="21"/>
      <c r="H44" s="21"/>
      <c r="I44" s="21"/>
      <c r="J44" s="21"/>
      <c r="K44" s="21"/>
    </row>
    <row r="45" spans="1:11" s="3" customFormat="1" ht="11.25" customHeight="1">
      <c r="A45" s="2"/>
      <c r="B45" s="2"/>
      <c r="C45" s="6"/>
      <c r="E45" s="36"/>
      <c r="F45" s="36"/>
      <c r="G45" s="21"/>
      <c r="H45" s="21"/>
      <c r="I45" s="21"/>
      <c r="J45" s="21"/>
      <c r="K45" s="21"/>
    </row>
    <row r="46" spans="1:11" s="3" customFormat="1" ht="11.25" customHeight="1">
      <c r="A46" s="2"/>
      <c r="B46" s="2"/>
      <c r="C46" s="6"/>
      <c r="E46" s="36"/>
      <c r="F46" s="36"/>
      <c r="G46" s="21"/>
      <c r="H46" s="21"/>
      <c r="I46" s="21"/>
      <c r="J46" s="21"/>
      <c r="K46" s="21"/>
    </row>
    <row r="47" spans="1:11" s="3" customFormat="1" ht="11.25" customHeight="1">
      <c r="A47" s="2"/>
      <c r="B47" s="2"/>
      <c r="C47" s="6"/>
      <c r="E47" s="36"/>
      <c r="F47" s="36"/>
      <c r="G47" s="21"/>
      <c r="H47" s="21"/>
      <c r="I47" s="21"/>
      <c r="J47" s="21"/>
      <c r="K47" s="21"/>
    </row>
    <row r="48" spans="1:11" s="3" customFormat="1" ht="11.25" customHeight="1">
      <c r="A48" s="2"/>
      <c r="B48" s="2"/>
      <c r="C48" s="6"/>
      <c r="E48" s="36"/>
      <c r="F48" s="36"/>
      <c r="G48" s="21"/>
      <c r="H48" s="21"/>
      <c r="I48" s="21"/>
      <c r="J48" s="21"/>
      <c r="K48" s="21"/>
    </row>
    <row r="49" spans="1:11" s="3" customFormat="1" ht="11.25" customHeight="1">
      <c r="A49" s="2"/>
      <c r="B49" s="2"/>
      <c r="C49" s="6"/>
      <c r="E49" s="36"/>
      <c r="F49" s="36"/>
      <c r="G49" s="21"/>
      <c r="H49" s="21"/>
      <c r="I49" s="21"/>
      <c r="J49" s="21"/>
      <c r="K49" s="21"/>
    </row>
    <row r="50" spans="1:11" s="3" customFormat="1" ht="18.75" customHeight="1">
      <c r="A50" s="4"/>
      <c r="B50" s="4"/>
      <c r="C50" s="6"/>
      <c r="D50" s="24"/>
      <c r="E50" s="38"/>
      <c r="F50" s="38"/>
      <c r="G50" s="21"/>
      <c r="H50" s="21" t="e">
        <f>VLOOKUP(G50,#REF!,2,0)</f>
        <v>#REF!</v>
      </c>
      <c r="I50" s="21">
        <f>MONTH(F50)</f>
        <v>1</v>
      </c>
      <c r="J50" s="21" t="e">
        <f>VLOOKUP(I50,#REF!,2,0)</f>
        <v>#REF!</v>
      </c>
      <c r="K50" s="21">
        <f>YEAR(F50)</f>
        <v>1900</v>
      </c>
    </row>
    <row r="51" spans="1:11" s="3" customFormat="1" ht="18.75" customHeight="1">
      <c r="A51" s="4"/>
      <c r="B51" s="4"/>
      <c r="C51" s="6"/>
      <c r="D51" s="25"/>
      <c r="E51" s="37"/>
      <c r="F51" s="37"/>
      <c r="G51" s="21"/>
      <c r="H51" s="21"/>
      <c r="I51" s="21"/>
      <c r="J51" s="21"/>
      <c r="K51" s="21"/>
    </row>
    <row r="52" spans="1:3" s="3" customFormat="1" ht="18.75" customHeight="1">
      <c r="A52" s="4"/>
      <c r="B52" s="4"/>
      <c r="C52" s="6"/>
    </row>
    <row r="53" spans="1:3" s="3" customFormat="1" ht="11.25" customHeight="1">
      <c r="A53" s="4"/>
      <c r="B53" s="5"/>
      <c r="C53" s="6"/>
    </row>
    <row r="54" s="15" customFormat="1" ht="11.25" customHeight="1">
      <c r="C54" s="32"/>
    </row>
    <row r="55" s="15" customFormat="1" ht="11.25" customHeight="1">
      <c r="C55" s="32"/>
    </row>
    <row r="56" s="15" customFormat="1" ht="11.25" customHeight="1">
      <c r="C56" s="32"/>
    </row>
    <row r="57" ht="11.25" customHeight="1">
      <c r="A57" s="20"/>
    </row>
  </sheetData>
  <sheetProtection formatCells="0" formatColumns="0" formatRows="0" insertColumns="0" insertRows="0" insertHyperlinks="0" deleteColumns="0" deleteRows="0" sort="0" autoFilter="0" pivotTables="0"/>
  <mergeCells count="9">
    <mergeCell ref="E32:E33"/>
    <mergeCell ref="F32:F33"/>
    <mergeCell ref="D1:G30"/>
    <mergeCell ref="A14:A15"/>
    <mergeCell ref="A1:B1"/>
    <mergeCell ref="A2:B2"/>
    <mergeCell ref="A3:B3"/>
    <mergeCell ref="A6:B6"/>
    <mergeCell ref="A24:B24"/>
  </mergeCells>
  <conditionalFormatting sqref="E50">
    <cfRule type="cellIs" priority="1" dxfId="13" operator="equal" stopIfTrue="1">
      <formula>$E$51</formula>
    </cfRule>
  </conditionalFormatting>
  <conditionalFormatting sqref="F50">
    <cfRule type="cellIs" priority="2" dxfId="13" operator="equal" stopIfTrue="1">
      <formula>$F$51</formula>
    </cfRule>
  </conditionalFormatting>
  <dataValidations count="1">
    <dataValidation type="list" allowBlank="1" showInputMessage="1" showErrorMessage="1" sqref="D32">
      <formula1>#REF!</formula1>
    </dataValidation>
  </dataValidations>
  <printOptions/>
  <pageMargins left="0.7874015748031497" right="0.3937007874015748" top="0.3937007874015748" bottom="0.1968503937007874" header="0.1968503937007874" footer="0.2362204724409449"/>
  <pageSetup fitToHeight="0" horizontalDpi="600" verticalDpi="6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4.xml><?xml version="1.0" encoding="utf-8"?>
<worksheet xmlns="http://schemas.openxmlformats.org/spreadsheetml/2006/main" xmlns:r="http://schemas.openxmlformats.org/officeDocument/2006/relationships">
  <sheetPr codeName="Лист6"/>
  <dimension ref="A2:B2"/>
  <sheetViews>
    <sheetView zoomScalePageLayoutView="0" workbookViewId="0" topLeftCell="A1">
      <selection activeCell="A1" sqref="A1:IV16384"/>
    </sheetView>
  </sheetViews>
  <sheetFormatPr defaultColWidth="9.00390625" defaultRowHeight="12.75"/>
  <cols>
    <col min="1" max="1" width="10.125" style="142" bestFit="1" customWidth="1"/>
    <col min="2" max="16384" width="9.125" style="142" customWidth="1"/>
  </cols>
  <sheetData>
    <row r="2" spans="1:2" ht="12.75">
      <c r="A2" s="141">
        <v>41584</v>
      </c>
      <c r="B2" s="142" t="s">
        <v>81</v>
      </c>
    </row>
  </sheetData>
  <sheetProtection password="C780"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Дубовская Татьяна Анатольевна</dc:creator>
  <cp:keywords/>
  <dc:description/>
  <cp:lastModifiedBy>Pavel Ryn</cp:lastModifiedBy>
  <cp:lastPrinted>2021-01-26T09:35:29Z</cp:lastPrinted>
  <dcterms:created xsi:type="dcterms:W3CDTF">2008-03-18T16:49:59Z</dcterms:created>
  <dcterms:modified xsi:type="dcterms:W3CDTF">2021-04-06T18:17:40Z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436627697</vt:i4>
  </property>
  <property fmtid="{D5CDD505-2E9C-101B-9397-08002B2CF9AE}" pid="4" name="_EmailSubject">
    <vt:lpwstr>Баланс с расчетом</vt:lpwstr>
  </property>
  <property fmtid="{D5CDD505-2E9C-101B-9397-08002B2CF9AE}" pid="5" name="_AuthorEmail">
    <vt:lpwstr>s.maevskaya@urspectr.info</vt:lpwstr>
  </property>
  <property fmtid="{D5CDD505-2E9C-101B-9397-08002B2CF9AE}" pid="6" name="_AuthorEmailDisplayName">
    <vt:lpwstr>Маевская Светланна</vt:lpwstr>
  </property>
  <property fmtid="{D5CDD505-2E9C-101B-9397-08002B2CF9AE}" pid="7" name="_ReviewingToolsShownOnce">
    <vt:lpwstr/>
  </property>
</Properties>
</file>